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DieseArbeitsmappe" defaultThemeVersion="124226"/>
  <mc:AlternateContent xmlns:mc="http://schemas.openxmlformats.org/markup-compatibility/2006">
    <mc:Choice Requires="x15">
      <x15ac:absPath xmlns:x15ac="http://schemas.microsoft.com/office/spreadsheetml/2010/11/ac" url="O:\PRIMA\Templates für PRIMA\Koordinatenbasierte EHM\ZAST\INP\01.01.2023\"/>
    </mc:Choice>
  </mc:AlternateContent>
  <xr:revisionPtr revIDLastSave="0" documentId="13_ncr:1_{2BB2B8A7-BEAC-4991-82AC-AFFB0D2A5F06}" xr6:coauthVersionLast="47" xr6:coauthVersionMax="47" xr10:uidLastSave="{00000000-0000-0000-0000-000000000000}"/>
  <bookViews>
    <workbookView xWindow="9160" yWindow="2540" windowWidth="27570" windowHeight="12590" tabRatio="834" xr2:uid="{00000000-000D-0000-FFFF-FFFF00000000}"/>
  </bookViews>
  <sheets>
    <sheet name="Instructions" sheetId="9" r:id="rId1"/>
    <sheet name="Start" sheetId="4" r:id="rId2"/>
    <sheet name="Metadata" sheetId="21" r:id="rId3"/>
    <sheet name="Overview" sheetId="23" r:id="rId4"/>
    <sheet name="INP05.MELD" sheetId="7" r:id="rId5"/>
    <sheet name="INP10.MELD" sheetId="25" r:id="rId6"/>
    <sheet name="INP20.MELD" sheetId="12" r:id="rId7"/>
    <sheet name="INP30.MELD" sheetId="40" r:id="rId8"/>
    <sheet name="INP40.MELD" sheetId="27" r:id="rId9"/>
    <sheet name="INP50.MELD" sheetId="34" r:id="rId10"/>
    <sheet name="INP60.MELD" sheetId="41" r:id="rId11"/>
    <sheet name="Notes" sheetId="42" r:id="rId12"/>
    <sheet name="CNTR_List2" sheetId="43" state="hidden" r:id="rId13"/>
    <sheet name="CNTR_List" sheetId="8" r:id="rId14"/>
    <sheet name="BRNCH_Codes" sheetId="44" r:id="rId15"/>
  </sheets>
  <definedNames>
    <definedName name="_xlnm._FilterDatabase" localSheetId="4" hidden="1">'INP05.MELD'!$B$17:$C$32</definedName>
    <definedName name="_xlnm._FilterDatabase" localSheetId="5" hidden="1">'INP10.MELD'!$C$17:$D$60</definedName>
    <definedName name="_xlnm._FilterDatabase" localSheetId="6" hidden="1">'INP20.MELD'!$B$18:$C$34</definedName>
    <definedName name="_xlnm._FilterDatabase" localSheetId="7" hidden="1">'INP30.MELD'!$B$18:$C$43</definedName>
    <definedName name="_xlnm._FilterDatabase" localSheetId="8" hidden="1">'INP40.MELD'!$B$17:$C$263</definedName>
    <definedName name="_xlnm._FilterDatabase" localSheetId="9" hidden="1">'INP50.MELD'!$B$17:$C$263</definedName>
    <definedName name="_xlnm._FilterDatabase" localSheetId="10" hidden="1">'INP60.MELD'!$B$17:$C$263</definedName>
    <definedName name="_xlnm._FilterDatabase" localSheetId="0" hidden="1">Instructions!$C$99:$G$100</definedName>
    <definedName name="CNTR_AE">CNTR_List!$B$54</definedName>
    <definedName name="CNTR_AO">CNTR_List!$B$29</definedName>
    <definedName name="CNTR_CD">CNTR_List!$B$32</definedName>
    <definedName name="CNTR_Code_WCHFL">CNTR_List2!$B$5:$B$240</definedName>
    <definedName name="CNTR_Code_WoutCHFL">CNTR_List2!$B$7:$B$240</definedName>
    <definedName name="CNTR_DE">CNTR_List!$B$16</definedName>
    <definedName name="CNTR_EC">CNTR_List!$B$47</definedName>
    <definedName name="CNTR_ES">CNTR_List!$B$23</definedName>
    <definedName name="CNTR_FI">CNTR_List!$B$17</definedName>
    <definedName name="CNTR_FM">CNTR_List!$B$64</definedName>
    <definedName name="CNTR_FR">CNTR_List!$B$18</definedName>
    <definedName name="CNTR_GB">CNTR_List!$B$24</definedName>
    <definedName name="CNTR_GD">CNTR_List!$B$41</definedName>
    <definedName name="CNTR_HN">CNTR_List!$B$42</definedName>
    <definedName name="CNTR_IN">CNTR_List!$B$55</definedName>
    <definedName name="CNTR_IO">CNTR_List!$B$30</definedName>
    <definedName name="CNTR_IT">CNTR_List!$B$19</definedName>
    <definedName name="CNTR_KM">CNTR_List!$B$31</definedName>
    <definedName name="CNTR_Laender">CNTR_List!$A$10</definedName>
    <definedName name="CNTR_MA">CNTR_List!$B$28</definedName>
    <definedName name="CNTR_Metadata">Metadata!$B$7</definedName>
    <definedName name="CNTR_MP">CNTR_List!$B$70</definedName>
    <definedName name="CNTR_MT">CNTR_List!$B$20</definedName>
    <definedName name="CNTR_MU">CNTR_List!$B$33</definedName>
    <definedName name="CNTR_MY">CNTR_List!$B$57</definedName>
    <definedName name="CNTR_Name">CNTR_List2!$A$5:$A$240</definedName>
    <definedName name="CNTR_Name_2">CNTR_List2!$A$7:$A$240</definedName>
    <definedName name="CNTR_NC">CNTR_List!$B$68</definedName>
    <definedName name="CNTR_NI">CNTR_List!$B$43</definedName>
    <definedName name="CNTR_NO">CNTR_List!$B$21</definedName>
    <definedName name="CNTR_NZ">CNTR_List!$B$69</definedName>
    <definedName name="CNTR_OM">CNTR_List!$B$52</definedName>
    <definedName name="CNTR_PA">CNTR_List!$B$44</definedName>
    <definedName name="CNTR_PF">CNTR_List!$B$66</definedName>
    <definedName name="CNTR_PG">CNTR_List!$B$71</definedName>
    <definedName name="CNTR_PN">CNTR_List!$B$72</definedName>
    <definedName name="CNTR_PS">CNTR_List!$B$53</definedName>
    <definedName name="CNTR_PT">CNTR_List!$B$22</definedName>
    <definedName name="CNTR_SB">CNTR_List!$B$73</definedName>
    <definedName name="CNTR_SC">CNTR_List!$B$34</definedName>
    <definedName name="CNTR_SH">CNTR_List!$B$35</definedName>
    <definedName name="CNTR_SX">CNTR_List!$B$45</definedName>
    <definedName name="CNTR_Table">CNTR_List2!$A$5:$B$240</definedName>
    <definedName name="CNTR_Table_2" localSheetId="12">CNTR_List2!$A$7:$B$240</definedName>
    <definedName name="CNTR_TF">CNTR_List!$B$65</definedName>
    <definedName name="CNTR_TL">CNTR_List!$B$60</definedName>
    <definedName name="CNTR_TW">CNTR_List!$B$59</definedName>
    <definedName name="CNTR_TZ">CNTR_List!$B$36</definedName>
    <definedName name="CNTR_UM">CNTR_List!$B$67</definedName>
    <definedName name="CNTR_US">CNTR_List!$B$40</definedName>
    <definedName name="CNTR_VC">CNTR_List!$B$46</definedName>
    <definedName name="CNTR_WF">CNTR_List!$B$74</definedName>
    <definedName name="CNTR_YE">CNTR_List!$B$51</definedName>
    <definedName name="COMPLEX_INP10">'INP10.MELD'!$C$17:$J$57</definedName>
    <definedName name="COMPLEX_INP20">'INP20.MELD'!$C$18:$I$28</definedName>
    <definedName name="COMPLEX_INP30">'INP30.MELD'!$C$18:$R$28</definedName>
    <definedName name="_xlnm.Print_Area" localSheetId="14">BRNCH_Codes!$A$10:$B$103</definedName>
    <definedName name="_xlnm.Print_Area" localSheetId="13">CNTR_List!$A$14:$D$76</definedName>
    <definedName name="_xlnm.Print_Area" localSheetId="4">'INP05.MELD'!$A$1:$L$24</definedName>
    <definedName name="_xlnm.Print_Area" localSheetId="5">'INP10.MELD'!$B$18:$L$61</definedName>
    <definedName name="_xlnm.Print_Area" localSheetId="6">'INP20.MELD'!$B$19:$K$30</definedName>
    <definedName name="_xlnm.Print_Area" localSheetId="7">'INP30.MELD'!$B$19:$R$30</definedName>
    <definedName name="_xlnm.Print_Area" localSheetId="8">'INP40.MELD'!$F$18:$N$274</definedName>
    <definedName name="_xlnm.Print_Area" localSheetId="9">'INP50.MELD'!$F$18:$N$274</definedName>
    <definedName name="_xlnm.Print_Area" localSheetId="10">'INP60.MELD'!$F$18:$J$274</definedName>
    <definedName name="_xlnm.Print_Area" localSheetId="0">Instructions!$A$8:$N$120</definedName>
    <definedName name="_xlnm.Print_Area" localSheetId="2">Metadata!$A$8:$I$60</definedName>
    <definedName name="_xlnm.Print_Area" localSheetId="11">Notes!$A$1:$K$577</definedName>
    <definedName name="_xlnm.Print_Area" localSheetId="3">Overview!$B$8:$J$75</definedName>
    <definedName name="_xlnm.Print_Area" localSheetId="1">Start!$A$8:$H$65</definedName>
    <definedName name="_xlnm.Print_Titles" localSheetId="14">BRNCH_Codes!$3:$9</definedName>
    <definedName name="_xlnm.Print_Titles" localSheetId="13">CNTR_List!$1:$13</definedName>
    <definedName name="_xlnm.Print_Titles" localSheetId="5">'INP10.MELD'!$C:$F,'INP10.MELD'!$1:$17</definedName>
    <definedName name="_xlnm.Print_Titles" localSheetId="6">'INP20.MELD'!$B:$D,'INP20.MELD'!$1:$18</definedName>
    <definedName name="_xlnm.Print_Titles" localSheetId="7">'INP30.MELD'!$B:$E,'INP30.MELD'!$1:$18</definedName>
    <definedName name="_xlnm.Print_Titles" localSheetId="8">'INP40.MELD'!$B:$E,'INP40.MELD'!$1:$17</definedName>
    <definedName name="_xlnm.Print_Titles" localSheetId="9">'INP50.MELD'!$B:$E,'INP50.MELD'!$1:$17</definedName>
    <definedName name="_xlnm.Print_Titles" localSheetId="10">'INP60.MELD'!$B:$E,'INP60.MELD'!$1:$17</definedName>
    <definedName name="_xlnm.Print_Titles" localSheetId="0">Instructions!$1:$7</definedName>
    <definedName name="_xlnm.Print_Titles" localSheetId="2">Metadata!$1:$7</definedName>
    <definedName name="_xlnm.Print_Titles" localSheetId="3">Overview!$1:$7</definedName>
    <definedName name="_xlnm.Print_Titles" localSheetId="1">Start!$1:$7</definedName>
    <definedName name="Form_List">Start!$B$29:$B$37</definedName>
    <definedName name="Grunddaten_1">Metadata!$B$8</definedName>
    <definedName name="Grunddaten_2">Metadata!$B$29</definedName>
    <definedName name="Grunddaten_2.1">Metadata!$B$32</definedName>
    <definedName name="Grunddaten_2.2">Metadata!$B$37</definedName>
    <definedName name="Grunddaten_2.3">Metadata!$B$41</definedName>
    <definedName name="Grunddaten_2.4">Metadata!$B$47</definedName>
    <definedName name="Grunddaten_2.5">Metadata!$B$55</definedName>
    <definedName name="List_branches">BRNCH_Codes!$C$10:$C$103</definedName>
    <definedName name="Manual_1">Instructions!$B$21</definedName>
    <definedName name="Manual_2">Instructions!$B$24</definedName>
    <definedName name="Manual_3">Instructions!$B$28</definedName>
    <definedName name="Manual_4">Instructions!$B$64</definedName>
    <definedName name="Manual_5">Instructions!$B$80</definedName>
    <definedName name="Manual_6">Instructions!$B$107</definedName>
    <definedName name="Manual_7">Instructions!$B$115</definedName>
    <definedName name="Note_1">Notes!$B$5</definedName>
    <definedName name="Note_10.1">Notes!$B$541</definedName>
    <definedName name="Note_10.1_Form">'INP60.MELD'!$F$16</definedName>
    <definedName name="Note_10.2">Notes!$B$544</definedName>
    <definedName name="Note_10.2_Form">'INP60.MELD'!$G$16</definedName>
    <definedName name="Note_10.3">Notes!$B$550</definedName>
    <definedName name="Note_10.3_Form">'INP60.MELD'!$H$16</definedName>
    <definedName name="Note_2">Notes!$B$36</definedName>
    <definedName name="Note_2.1">Notes!$B$62</definedName>
    <definedName name="Note_2.2">Notes!$B$65</definedName>
    <definedName name="Note_2.3">Notes!$B$68</definedName>
    <definedName name="Note_2.4">Notes!$B$75</definedName>
    <definedName name="Note_2.5">Notes!$B$78</definedName>
    <definedName name="Note_3">Notes!$B$81</definedName>
    <definedName name="Note_4">Notes!$B$99</definedName>
    <definedName name="Note_4.1">Notes!$B$101</definedName>
    <definedName name="Note_4.1_Form">'INP05.MELD'!$F$16</definedName>
    <definedName name="Note_4.2">Notes!$B$104</definedName>
    <definedName name="Note_4.2_Form">'INP05.MELD'!$G$16</definedName>
    <definedName name="Note_4.3">Notes!$B$107</definedName>
    <definedName name="Note_4.3_Form">'INP05.MELD'!$D$18</definedName>
    <definedName name="Note_4.4">Notes!$B$153</definedName>
    <definedName name="Note_4.4_Form">'INP05.MELD'!$D$21</definedName>
    <definedName name="Note_4.7">Notes!$B$217</definedName>
    <definedName name="Note_4.7_Form">'INP05.MELD'!$D$22</definedName>
    <definedName name="Note_5">Notes!$B$223</definedName>
    <definedName name="Note_5.1">Notes!$B$227</definedName>
    <definedName name="Note_5.1_Form">'INP10.MELD'!$E$16</definedName>
    <definedName name="Note_5.2">Notes!$B$236</definedName>
    <definedName name="Note_5.2_Form">'INP10.MELD'!$F$16</definedName>
    <definedName name="Note_5.3">Notes!$B$239</definedName>
    <definedName name="Note_5.3_Form">'INP10.MELD'!$G$16</definedName>
    <definedName name="Note_5_Form">'INP10.MELD'!$C$16</definedName>
    <definedName name="Note_6.1">Notes!$B$247</definedName>
    <definedName name="Note_6.1_Form">'INP20.MELD'!$C$17</definedName>
    <definedName name="Note_6.2">Notes!$B$250</definedName>
    <definedName name="Note_6.2_Form">'INP20.MELD'!$E$17</definedName>
    <definedName name="Note_7.">Notes!$B$285</definedName>
    <definedName name="Note_7._Form">'INP30.MELD'!$C$17</definedName>
    <definedName name="Note_7.1">Notes!$C$311</definedName>
    <definedName name="Note_7.1_6_Form">'INP30.MELD'!$K$17</definedName>
    <definedName name="Note_7.2">Notes!$G$311</definedName>
    <definedName name="Note_7.2_6_Form">'INP30.MELD'!$L$17</definedName>
    <definedName name="Note_7.3">Notes!$C$320</definedName>
    <definedName name="Note_7.3_Form">'INP30.MELD'!$M$17</definedName>
    <definedName name="Note_7.4">Notes!$G$320</definedName>
    <definedName name="Note_7.4_Form">'INP30.MELD'!$P$17</definedName>
    <definedName name="Note_7.5">Notes!$B$326</definedName>
    <definedName name="Note_7.5_Form">'INP30.MELD'!$N$17</definedName>
    <definedName name="Note_7.6">Notes!$B$329</definedName>
    <definedName name="Note_8.">Notes!$B$333</definedName>
    <definedName name="Note_8._Form">'INP40.MELD'!$F$16</definedName>
    <definedName name="Note_9.">Notes!$B$416</definedName>
    <definedName name="Note_9._Form">'INP50.MELD'!$F$16</definedName>
    <definedName name="Note_9.4_Form">'INP50.MELD'!$G$11</definedName>
    <definedName name="Note_9.5">Notes!$C$496</definedName>
    <definedName name="Note_9.5_Form">'INP50.MELD'!$G$16</definedName>
    <definedName name="Note_9.6">Notes!$G$496</definedName>
    <definedName name="Note_9.6_Form">'INP50.MELD'!$H$16</definedName>
    <definedName name="Note_9.7">Notes!$C$505</definedName>
    <definedName name="Note_9.7_Form">'INP50.MELD'!$I$16</definedName>
    <definedName name="Note_9.8">Notes!$G$505</definedName>
    <definedName name="Note_9.8_Form">'INP50.MELD'!$L$16</definedName>
    <definedName name="Note_9.9">Notes!$B$512</definedName>
    <definedName name="Note_9.9_Form">'INP50.MELD'!$J$16</definedName>
    <definedName name="P_Subtitle">Start!$B$7</definedName>
    <definedName name="P_Title">Start!$B$6</definedName>
    <definedName name="Question_1.2">Metadata!$B$76:$B$81</definedName>
    <definedName name="Question_1.3">Metadata!$B$86:$B$92</definedName>
    <definedName name="Question_A1">Metadata!$E$10</definedName>
    <definedName name="Question_A2">Metadata!$E$18</definedName>
    <definedName name="Question_B1">Metadata!$E$33</definedName>
    <definedName name="Question_B2">Metadata!$E$38</definedName>
    <definedName name="Question_B3">Metadata!$E$42</definedName>
    <definedName name="Question_B4">Metadata!$E$48</definedName>
    <definedName name="Question_B5">Metadata!$E$56</definedName>
    <definedName name="TRUEFALSE_Value">'INP10.MELD'!$G$85:$G$86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7" i="23" l="1"/>
  <c r="J62" i="23"/>
  <c r="I17" i="23"/>
  <c r="O20" i="40"/>
  <c r="O21" i="40"/>
  <c r="O22" i="40"/>
  <c r="O23" i="40"/>
  <c r="O24" i="40"/>
  <c r="O25" i="40"/>
  <c r="O26" i="40"/>
  <c r="O27" i="40"/>
  <c r="O28" i="40"/>
  <c r="Q20" i="40"/>
  <c r="Q21" i="40"/>
  <c r="Q22" i="40"/>
  <c r="Q23" i="40"/>
  <c r="Q24" i="40"/>
  <c r="Q25" i="40"/>
  <c r="Q26" i="40"/>
  <c r="Q27" i="40"/>
  <c r="Q28" i="40"/>
  <c r="O19" i="40"/>
  <c r="J28" i="40"/>
  <c r="J20" i="40"/>
  <c r="J21" i="40"/>
  <c r="J22" i="40"/>
  <c r="J23" i="40"/>
  <c r="J24" i="40"/>
  <c r="J25" i="40"/>
  <c r="J26" i="40"/>
  <c r="J27" i="40"/>
  <c r="J19" i="40"/>
  <c r="Q19" i="40"/>
  <c r="J63" i="23"/>
  <c r="J61" i="23"/>
  <c r="H50" i="21"/>
  <c r="G51" i="21"/>
  <c r="G27" i="21"/>
  <c r="G50" i="21" l="1"/>
  <c r="C27" i="23" s="1"/>
  <c r="G59" i="21" l="1"/>
  <c r="H58" i="21"/>
  <c r="C26" i="23" s="1"/>
  <c r="G58" i="21"/>
  <c r="C25" i="23" s="1"/>
  <c r="G34" i="21"/>
  <c r="G45" i="21" l="1"/>
  <c r="H44" i="21"/>
  <c r="G44" i="21"/>
  <c r="C23" i="23" s="1"/>
  <c r="C24" i="23" l="1"/>
  <c r="E20" i="40" l="1"/>
  <c r="E21" i="40"/>
  <c r="E22" i="40"/>
  <c r="E23" i="40"/>
  <c r="E24" i="40"/>
  <c r="E25" i="40"/>
  <c r="E26" i="40"/>
  <c r="E27" i="40"/>
  <c r="E28" i="40"/>
  <c r="G28" i="40"/>
  <c r="G27" i="40"/>
  <c r="G26" i="40"/>
  <c r="G25" i="40"/>
  <c r="G24" i="40"/>
  <c r="G23" i="40"/>
  <c r="G22" i="40"/>
  <c r="G21" i="40"/>
  <c r="G20" i="40"/>
  <c r="G19" i="40"/>
  <c r="E19" i="40"/>
  <c r="C76" i="44"/>
  <c r="C75" i="44"/>
  <c r="F28" i="12"/>
  <c r="F27" i="12"/>
  <c r="F26" i="12"/>
  <c r="F25" i="12"/>
  <c r="F24" i="12"/>
  <c r="F23" i="12"/>
  <c r="F22" i="12"/>
  <c r="F21" i="12"/>
  <c r="F20" i="12"/>
  <c r="C22" i="23"/>
  <c r="L39" i="40"/>
  <c r="M39" i="40"/>
  <c r="N39" i="40"/>
  <c r="K39" i="40"/>
  <c r="H284" i="34"/>
  <c r="I284" i="34"/>
  <c r="J284" i="34"/>
  <c r="G284" i="34"/>
  <c r="M284" i="34"/>
  <c r="F284" i="34"/>
  <c r="F284" i="27"/>
  <c r="C318" i="27" s="1"/>
  <c r="E35" i="4" s="1"/>
  <c r="C319" i="27"/>
  <c r="F35" i="4" s="1"/>
  <c r="G35" i="4" s="1"/>
  <c r="W20" i="40"/>
  <c r="X20" i="40"/>
  <c r="W21" i="40"/>
  <c r="X21" i="40"/>
  <c r="W22" i="40"/>
  <c r="X22" i="40"/>
  <c r="W23" i="40"/>
  <c r="X23" i="40"/>
  <c r="W24" i="40"/>
  <c r="X24" i="40"/>
  <c r="W25" i="40"/>
  <c r="X25" i="40"/>
  <c r="W26" i="40"/>
  <c r="X26" i="40"/>
  <c r="W27" i="40"/>
  <c r="X27" i="40"/>
  <c r="W28" i="40"/>
  <c r="X28" i="40"/>
  <c r="X19" i="40"/>
  <c r="P20" i="12"/>
  <c r="Q20" i="12"/>
  <c r="P21" i="12"/>
  <c r="Q21" i="12"/>
  <c r="P22" i="12"/>
  <c r="Q22" i="12"/>
  <c r="P23" i="12"/>
  <c r="Q23" i="12"/>
  <c r="P24" i="12"/>
  <c r="Q24" i="12"/>
  <c r="P25" i="12"/>
  <c r="Q25" i="12"/>
  <c r="P26" i="12"/>
  <c r="Q26" i="12"/>
  <c r="P27" i="12"/>
  <c r="Q27" i="12"/>
  <c r="P28" i="12"/>
  <c r="Q28" i="12"/>
  <c r="Q19" i="12"/>
  <c r="E71" i="25"/>
  <c r="G50" i="7"/>
  <c r="F50" i="7"/>
  <c r="V19" i="40"/>
  <c r="P19" i="25"/>
  <c r="P20" i="25"/>
  <c r="P21" i="25"/>
  <c r="P22" i="25"/>
  <c r="P23" i="25"/>
  <c r="P24" i="25"/>
  <c r="P25" i="25"/>
  <c r="P26" i="25"/>
  <c r="P27" i="25"/>
  <c r="P28" i="25"/>
  <c r="P29" i="25"/>
  <c r="P30" i="25"/>
  <c r="P31" i="25"/>
  <c r="P32" i="25"/>
  <c r="P33" i="25"/>
  <c r="P34" i="25"/>
  <c r="P35" i="25"/>
  <c r="P36" i="25"/>
  <c r="P37" i="25"/>
  <c r="P38" i="25"/>
  <c r="P39" i="25"/>
  <c r="P40" i="25"/>
  <c r="P41" i="25"/>
  <c r="P42" i="25"/>
  <c r="P43" i="25"/>
  <c r="P44" i="25"/>
  <c r="P45" i="25"/>
  <c r="P46" i="25"/>
  <c r="P47" i="25"/>
  <c r="P48" i="25"/>
  <c r="P49" i="25"/>
  <c r="P50" i="25"/>
  <c r="P51" i="25"/>
  <c r="P52" i="25"/>
  <c r="P53" i="25"/>
  <c r="P54" i="25"/>
  <c r="P55" i="25"/>
  <c r="P56" i="25"/>
  <c r="P57" i="25"/>
  <c r="P18" i="25"/>
  <c r="I38" i="40"/>
  <c r="H38" i="40"/>
  <c r="O20" i="12"/>
  <c r="O21" i="12"/>
  <c r="O22" i="12"/>
  <c r="O23" i="12"/>
  <c r="O24" i="12"/>
  <c r="O25" i="12"/>
  <c r="O26" i="12"/>
  <c r="O27" i="12"/>
  <c r="O28" i="12"/>
  <c r="O19" i="12"/>
  <c r="C65" i="40"/>
  <c r="C64" i="12"/>
  <c r="W19" i="40"/>
  <c r="P19" i="12"/>
  <c r="U20" i="40"/>
  <c r="U21" i="40"/>
  <c r="U22" i="40"/>
  <c r="U23" i="40"/>
  <c r="U24" i="40"/>
  <c r="U25" i="40"/>
  <c r="U26" i="40"/>
  <c r="U27" i="40"/>
  <c r="U28" i="40"/>
  <c r="U19" i="40"/>
  <c r="Q19" i="25"/>
  <c r="Q20" i="25"/>
  <c r="Q21" i="25"/>
  <c r="Q22" i="25"/>
  <c r="Q23" i="25"/>
  <c r="Q24" i="25"/>
  <c r="Q25" i="25"/>
  <c r="Q26" i="25"/>
  <c r="Q27" i="25"/>
  <c r="Q28" i="25"/>
  <c r="Q29" i="25"/>
  <c r="Q30" i="25"/>
  <c r="Q31" i="25"/>
  <c r="Q32" i="25"/>
  <c r="Q33" i="25"/>
  <c r="Q34" i="25"/>
  <c r="Q35" i="25"/>
  <c r="Q36" i="25"/>
  <c r="Q37" i="25"/>
  <c r="Q38" i="25"/>
  <c r="Q39" i="25"/>
  <c r="Q40" i="25"/>
  <c r="Q41" i="25"/>
  <c r="Q42" i="25"/>
  <c r="Q43" i="25"/>
  <c r="Q44" i="25"/>
  <c r="Q45" i="25"/>
  <c r="Q46" i="25"/>
  <c r="Q47" i="25"/>
  <c r="Q48" i="25"/>
  <c r="Q49" i="25"/>
  <c r="Q50" i="25"/>
  <c r="Q51" i="25"/>
  <c r="Q52" i="25"/>
  <c r="Q53" i="25"/>
  <c r="Q54" i="25"/>
  <c r="Q55" i="25"/>
  <c r="Q56" i="25"/>
  <c r="Q57" i="25"/>
  <c r="Q18" i="25"/>
  <c r="G305" i="41"/>
  <c r="H305" i="41"/>
  <c r="F305" i="41"/>
  <c r="H286" i="41"/>
  <c r="F285" i="41"/>
  <c r="G230" i="41"/>
  <c r="G196" i="41"/>
  <c r="G178" i="41" s="1"/>
  <c r="G179" i="41"/>
  <c r="G164" i="41"/>
  <c r="G131" i="41"/>
  <c r="G127" i="41"/>
  <c r="G74" i="41"/>
  <c r="G68" i="41"/>
  <c r="G18" i="41"/>
  <c r="G284" i="41"/>
  <c r="V20" i="40"/>
  <c r="V21" i="40"/>
  <c r="V22" i="40"/>
  <c r="V23" i="40"/>
  <c r="V24" i="40"/>
  <c r="V25" i="40"/>
  <c r="V26" i="40"/>
  <c r="V27" i="40"/>
  <c r="V28" i="40"/>
  <c r="L38" i="40"/>
  <c r="M38" i="40"/>
  <c r="N38" i="40"/>
  <c r="K38" i="40"/>
  <c r="M19" i="12"/>
  <c r="H46" i="12"/>
  <c r="G46" i="12"/>
  <c r="G51" i="7"/>
  <c r="F51" i="7"/>
  <c r="G49" i="7"/>
  <c r="F49" i="7"/>
  <c r="F19" i="12"/>
  <c r="F72" i="25"/>
  <c r="K205" i="34"/>
  <c r="L205" i="34" s="1"/>
  <c r="C12" i="44"/>
  <c r="J3" i="41"/>
  <c r="C312" i="41" s="1"/>
  <c r="J3" i="23"/>
  <c r="C103" i="44"/>
  <c r="C102" i="44"/>
  <c r="C101" i="44"/>
  <c r="C100" i="44"/>
  <c r="C99" i="44"/>
  <c r="C98" i="44"/>
  <c r="C97" i="44"/>
  <c r="C96" i="44"/>
  <c r="C95" i="44"/>
  <c r="C94" i="44"/>
  <c r="C93" i="44"/>
  <c r="C92" i="44"/>
  <c r="C91" i="44"/>
  <c r="C90" i="44"/>
  <c r="C89" i="44"/>
  <c r="C88" i="44"/>
  <c r="C87" i="44"/>
  <c r="C86" i="44"/>
  <c r="C85" i="44"/>
  <c r="C84" i="44"/>
  <c r="C83" i="44"/>
  <c r="C82" i="44"/>
  <c r="C81" i="44"/>
  <c r="C80" i="44"/>
  <c r="C79" i="44"/>
  <c r="C78" i="44"/>
  <c r="C77" i="44"/>
  <c r="C74" i="44"/>
  <c r="C73" i="44"/>
  <c r="C72" i="44"/>
  <c r="C71" i="44"/>
  <c r="C70" i="44"/>
  <c r="C69" i="44"/>
  <c r="C68" i="44"/>
  <c r="C67" i="44"/>
  <c r="C66" i="44"/>
  <c r="C65" i="44"/>
  <c r="C64" i="44"/>
  <c r="C63" i="44"/>
  <c r="C62" i="44"/>
  <c r="C61" i="44"/>
  <c r="C60" i="44"/>
  <c r="C59" i="44"/>
  <c r="C58" i="44"/>
  <c r="C57" i="44"/>
  <c r="C56" i="44"/>
  <c r="C55" i="44"/>
  <c r="C54" i="44"/>
  <c r="C53" i="44"/>
  <c r="C52" i="44"/>
  <c r="C51" i="44"/>
  <c r="C50" i="44"/>
  <c r="C49" i="44"/>
  <c r="C48" i="44"/>
  <c r="C47" i="44"/>
  <c r="C46" i="44"/>
  <c r="C45" i="44"/>
  <c r="C44" i="44"/>
  <c r="C43" i="44"/>
  <c r="C42" i="44"/>
  <c r="C41" i="44"/>
  <c r="C40" i="44"/>
  <c r="C39" i="44"/>
  <c r="C38" i="44"/>
  <c r="C37" i="44"/>
  <c r="C36" i="44"/>
  <c r="C35" i="44"/>
  <c r="C34" i="44"/>
  <c r="C33" i="44"/>
  <c r="C32" i="44"/>
  <c r="C31" i="44"/>
  <c r="C30" i="44"/>
  <c r="C29" i="44"/>
  <c r="C28" i="44"/>
  <c r="C27" i="44"/>
  <c r="C26" i="44"/>
  <c r="C25" i="44"/>
  <c r="C24" i="44"/>
  <c r="C23" i="44"/>
  <c r="C22" i="44"/>
  <c r="C21" i="44"/>
  <c r="C20" i="44"/>
  <c r="C19" i="44"/>
  <c r="C18" i="44"/>
  <c r="C17" i="44"/>
  <c r="C16" i="44"/>
  <c r="C15" i="44"/>
  <c r="C14" i="44"/>
  <c r="C13" i="44"/>
  <c r="C11" i="44"/>
  <c r="C10" i="44"/>
  <c r="K32" i="40"/>
  <c r="J56" i="23" s="1"/>
  <c r="L32" i="40"/>
  <c r="J57" i="23" s="1"/>
  <c r="M32" i="40"/>
  <c r="J58" i="23" s="1"/>
  <c r="N32" i="40"/>
  <c r="M20" i="12"/>
  <c r="M21" i="12"/>
  <c r="M22" i="12"/>
  <c r="M23" i="12"/>
  <c r="M24" i="12"/>
  <c r="M25" i="12"/>
  <c r="M26" i="12"/>
  <c r="M27" i="12"/>
  <c r="M28" i="12"/>
  <c r="F70" i="25"/>
  <c r="G70" i="25"/>
  <c r="N19" i="25"/>
  <c r="N20" i="25"/>
  <c r="N21" i="25"/>
  <c r="N22" i="25"/>
  <c r="N23" i="25"/>
  <c r="N24" i="25"/>
  <c r="N25" i="25"/>
  <c r="N26" i="25"/>
  <c r="N27" i="25"/>
  <c r="N28" i="25"/>
  <c r="N29" i="25"/>
  <c r="N30" i="25"/>
  <c r="N31" i="25"/>
  <c r="N32" i="25"/>
  <c r="N33" i="25"/>
  <c r="N34" i="25"/>
  <c r="N35" i="25"/>
  <c r="N36" i="25"/>
  <c r="N37" i="25"/>
  <c r="N38" i="25"/>
  <c r="N39" i="25"/>
  <c r="N40" i="25"/>
  <c r="N41" i="25"/>
  <c r="N42" i="25"/>
  <c r="N43" i="25"/>
  <c r="N44" i="25"/>
  <c r="N45" i="25"/>
  <c r="N46" i="25"/>
  <c r="N47" i="25"/>
  <c r="N48" i="25"/>
  <c r="N49" i="25"/>
  <c r="N50" i="25"/>
  <c r="N51" i="25"/>
  <c r="N52" i="25"/>
  <c r="N53" i="25"/>
  <c r="N54" i="25"/>
  <c r="N55" i="25"/>
  <c r="N56" i="25"/>
  <c r="N57" i="25"/>
  <c r="N18" i="25"/>
  <c r="D27" i="23"/>
  <c r="D26" i="23"/>
  <c r="D25" i="23"/>
  <c r="D24" i="23"/>
  <c r="D22" i="23"/>
  <c r="D23" i="23"/>
  <c r="D44" i="9"/>
  <c r="D43" i="9"/>
  <c r="D42" i="9"/>
  <c r="D41" i="9"/>
  <c r="C314" i="41"/>
  <c r="C311" i="41"/>
  <c r="C274" i="41"/>
  <c r="H230" i="41"/>
  <c r="F230" i="41"/>
  <c r="H196" i="41"/>
  <c r="F196" i="41"/>
  <c r="H179" i="41"/>
  <c r="F179" i="41"/>
  <c r="H164" i="41"/>
  <c r="F164" i="41"/>
  <c r="H131" i="41"/>
  <c r="F131" i="41"/>
  <c r="F126" i="41" s="1"/>
  <c r="H127" i="41"/>
  <c r="F127" i="41"/>
  <c r="H74" i="41"/>
  <c r="F74" i="41"/>
  <c r="H68" i="41"/>
  <c r="F68" i="41"/>
  <c r="H18" i="41"/>
  <c r="F18" i="41"/>
  <c r="J2" i="41"/>
  <c r="C310" i="41" s="1"/>
  <c r="K263" i="34"/>
  <c r="P263" i="34" s="1"/>
  <c r="K262" i="34"/>
  <c r="P262" i="34" s="1"/>
  <c r="K261" i="34"/>
  <c r="L261" i="34" s="1"/>
  <c r="K260" i="34"/>
  <c r="L260" i="34" s="1"/>
  <c r="K259" i="34"/>
  <c r="K258" i="34"/>
  <c r="K257" i="34"/>
  <c r="L257" i="34" s="1"/>
  <c r="K256" i="34"/>
  <c r="L256" i="34" s="1"/>
  <c r="K255" i="34"/>
  <c r="K254" i="34"/>
  <c r="L254" i="34" s="1"/>
  <c r="K253" i="34"/>
  <c r="L253" i="34" s="1"/>
  <c r="K252" i="34"/>
  <c r="K251" i="34"/>
  <c r="K250" i="34"/>
  <c r="K249" i="34"/>
  <c r="K248" i="34"/>
  <c r="L248" i="34" s="1"/>
  <c r="P248" i="34"/>
  <c r="K247" i="34"/>
  <c r="P247" i="34" s="1"/>
  <c r="K246" i="34"/>
  <c r="L246" i="34" s="1"/>
  <c r="K245" i="34"/>
  <c r="K244" i="34"/>
  <c r="L244" i="34"/>
  <c r="K243" i="34"/>
  <c r="P243" i="34" s="1"/>
  <c r="K242" i="34"/>
  <c r="P242" i="34" s="1"/>
  <c r="K241" i="34"/>
  <c r="P241" i="34" s="1"/>
  <c r="K240" i="34"/>
  <c r="K239" i="34"/>
  <c r="L239" i="34" s="1"/>
  <c r="P239" i="34"/>
  <c r="K238" i="34"/>
  <c r="L238" i="34" s="1"/>
  <c r="K237" i="34"/>
  <c r="P237" i="34" s="1"/>
  <c r="K236" i="34"/>
  <c r="P236" i="34" s="1"/>
  <c r="K235" i="34"/>
  <c r="P235" i="34" s="1"/>
  <c r="K234" i="34"/>
  <c r="K233" i="34"/>
  <c r="L233" i="34" s="1"/>
  <c r="P233" i="34"/>
  <c r="K232" i="34"/>
  <c r="P232" i="34"/>
  <c r="K231" i="34"/>
  <c r="P231" i="34" s="1"/>
  <c r="K229" i="34"/>
  <c r="P229" i="34" s="1"/>
  <c r="L229" i="34"/>
  <c r="K228" i="34"/>
  <c r="K227" i="34"/>
  <c r="L227" i="34" s="1"/>
  <c r="K226" i="34"/>
  <c r="K225" i="34"/>
  <c r="K224" i="34"/>
  <c r="L224" i="34" s="1"/>
  <c r="K223" i="34"/>
  <c r="P223" i="34" s="1"/>
  <c r="K222" i="34"/>
  <c r="L222" i="34" s="1"/>
  <c r="K221" i="34"/>
  <c r="P221" i="34" s="1"/>
  <c r="K220" i="34"/>
  <c r="K219" i="34"/>
  <c r="P219" i="34"/>
  <c r="L219" i="34"/>
  <c r="K218" i="34"/>
  <c r="K217" i="34"/>
  <c r="P217" i="34"/>
  <c r="K216" i="34"/>
  <c r="K215" i="34"/>
  <c r="P215" i="34"/>
  <c r="K214" i="34"/>
  <c r="K213" i="34"/>
  <c r="L213" i="34" s="1"/>
  <c r="K212" i="34"/>
  <c r="P212" i="34" s="1"/>
  <c r="K211" i="34"/>
  <c r="L211" i="34" s="1"/>
  <c r="K210" i="34"/>
  <c r="P210" i="34" s="1"/>
  <c r="K209" i="34"/>
  <c r="P209" i="34" s="1"/>
  <c r="K208" i="34"/>
  <c r="L208" i="34" s="1"/>
  <c r="K207" i="34"/>
  <c r="L207" i="34" s="1"/>
  <c r="K206" i="34"/>
  <c r="P206" i="34" s="1"/>
  <c r="K204" i="34"/>
  <c r="P204" i="34" s="1"/>
  <c r="K203" i="34"/>
  <c r="K202" i="34"/>
  <c r="K201" i="34"/>
  <c r="L201" i="34" s="1"/>
  <c r="K200" i="34"/>
  <c r="L200" i="34" s="1"/>
  <c r="K199" i="34"/>
  <c r="K198" i="34"/>
  <c r="K197" i="34"/>
  <c r="P197" i="34"/>
  <c r="K195" i="34"/>
  <c r="L195" i="34" s="1"/>
  <c r="K194" i="34"/>
  <c r="K193" i="34"/>
  <c r="L193" i="34" s="1"/>
  <c r="K192" i="34"/>
  <c r="P192" i="34" s="1"/>
  <c r="L192" i="34"/>
  <c r="K191" i="34"/>
  <c r="P191" i="34" s="1"/>
  <c r="K190" i="34"/>
  <c r="K189" i="34"/>
  <c r="P189" i="34" s="1"/>
  <c r="K188" i="34"/>
  <c r="L188" i="34" s="1"/>
  <c r="K187" i="34"/>
  <c r="L187" i="34" s="1"/>
  <c r="P187" i="34"/>
  <c r="K186" i="34"/>
  <c r="P186" i="34" s="1"/>
  <c r="K185" i="34"/>
  <c r="P185" i="34" s="1"/>
  <c r="L185" i="34"/>
  <c r="K184" i="34"/>
  <c r="K183" i="34"/>
  <c r="L183" i="34" s="1"/>
  <c r="K182" i="34"/>
  <c r="P182" i="34" s="1"/>
  <c r="K181" i="34"/>
  <c r="L181" i="34" s="1"/>
  <c r="K180" i="34"/>
  <c r="P180" i="34" s="1"/>
  <c r="K177" i="34"/>
  <c r="P177" i="34" s="1"/>
  <c r="K176" i="34"/>
  <c r="L176" i="34" s="1"/>
  <c r="K175" i="34"/>
  <c r="L175" i="34" s="1"/>
  <c r="P175" i="34"/>
  <c r="K174" i="34"/>
  <c r="L174" i="34" s="1"/>
  <c r="K173" i="34"/>
  <c r="P173" i="34"/>
  <c r="L173" i="34"/>
  <c r="K172" i="34"/>
  <c r="P172" i="34" s="1"/>
  <c r="K171" i="34"/>
  <c r="K170" i="34"/>
  <c r="P170" i="34" s="1"/>
  <c r="L170" i="34"/>
  <c r="K169" i="34"/>
  <c r="K168" i="34"/>
  <c r="P168" i="34" s="1"/>
  <c r="K167" i="34"/>
  <c r="L167" i="34" s="1"/>
  <c r="K166" i="34"/>
  <c r="L166" i="34" s="1"/>
  <c r="K165" i="34"/>
  <c r="L165" i="34" s="1"/>
  <c r="K163" i="34"/>
  <c r="P163" i="34" s="1"/>
  <c r="K162" i="34"/>
  <c r="L162" i="34" s="1"/>
  <c r="K161" i="34"/>
  <c r="K160" i="34"/>
  <c r="P160" i="34" s="1"/>
  <c r="L160" i="34"/>
  <c r="K159" i="34"/>
  <c r="K158" i="34"/>
  <c r="P158" i="34" s="1"/>
  <c r="K157" i="34"/>
  <c r="K156" i="34"/>
  <c r="P156" i="34" s="1"/>
  <c r="K155" i="34"/>
  <c r="K154" i="34"/>
  <c r="K153" i="34"/>
  <c r="P153" i="34" s="1"/>
  <c r="K152" i="34"/>
  <c r="P152" i="34" s="1"/>
  <c r="K151" i="34"/>
  <c r="P151" i="34" s="1"/>
  <c r="K150" i="34"/>
  <c r="K149" i="34"/>
  <c r="L149" i="34" s="1"/>
  <c r="K148" i="34"/>
  <c r="K147" i="34"/>
  <c r="P147" i="34" s="1"/>
  <c r="K146" i="34"/>
  <c r="P146" i="34" s="1"/>
  <c r="K145" i="34"/>
  <c r="L145" i="34" s="1"/>
  <c r="K144" i="34"/>
  <c r="K143" i="34"/>
  <c r="P143" i="34" s="1"/>
  <c r="K142" i="34"/>
  <c r="L142" i="34" s="1"/>
  <c r="K141" i="34"/>
  <c r="L141" i="34" s="1"/>
  <c r="K140" i="34"/>
  <c r="L140" i="34" s="1"/>
  <c r="K139" i="34"/>
  <c r="L139" i="34" s="1"/>
  <c r="K138" i="34"/>
  <c r="L138" i="34" s="1"/>
  <c r="K137" i="34"/>
  <c r="K136" i="34"/>
  <c r="L136" i="34" s="1"/>
  <c r="K135" i="34"/>
  <c r="K134" i="34"/>
  <c r="L134" i="34" s="1"/>
  <c r="P134" i="34"/>
  <c r="K133" i="34"/>
  <c r="P133" i="34" s="1"/>
  <c r="K132" i="34"/>
  <c r="L132" i="34" s="1"/>
  <c r="K130" i="34"/>
  <c r="K129" i="34"/>
  <c r="P129" i="34" s="1"/>
  <c r="L129" i="34"/>
  <c r="K128" i="34"/>
  <c r="L128" i="34" s="1"/>
  <c r="K125" i="34"/>
  <c r="L125" i="34" s="1"/>
  <c r="K124" i="34"/>
  <c r="P124" i="34" s="1"/>
  <c r="K123" i="34"/>
  <c r="P123" i="34" s="1"/>
  <c r="K122" i="34"/>
  <c r="P122" i="34" s="1"/>
  <c r="K121" i="34"/>
  <c r="P121" i="34" s="1"/>
  <c r="K120" i="34"/>
  <c r="P120" i="34" s="1"/>
  <c r="L120" i="34"/>
  <c r="K119" i="34"/>
  <c r="K118" i="34"/>
  <c r="L118" i="34" s="1"/>
  <c r="K117" i="34"/>
  <c r="K116" i="34"/>
  <c r="K115" i="34"/>
  <c r="P115" i="34" s="1"/>
  <c r="K114" i="34"/>
  <c r="K113" i="34"/>
  <c r="P113" i="34" s="1"/>
  <c r="K112" i="34"/>
  <c r="P112" i="34" s="1"/>
  <c r="K111" i="34"/>
  <c r="K110" i="34"/>
  <c r="L110" i="34" s="1"/>
  <c r="K109" i="34"/>
  <c r="P109" i="34" s="1"/>
  <c r="K108" i="34"/>
  <c r="P108" i="34" s="1"/>
  <c r="K107" i="34"/>
  <c r="L107" i="34" s="1"/>
  <c r="K106" i="34"/>
  <c r="L106" i="34" s="1"/>
  <c r="K105" i="34"/>
  <c r="K104" i="34"/>
  <c r="K103" i="34"/>
  <c r="K102" i="34"/>
  <c r="L102" i="34" s="1"/>
  <c r="K101" i="34"/>
  <c r="K100" i="34"/>
  <c r="P100" i="34" s="1"/>
  <c r="L100" i="34"/>
  <c r="K99" i="34"/>
  <c r="K98" i="34"/>
  <c r="L98" i="34"/>
  <c r="K97" i="34"/>
  <c r="K96" i="34"/>
  <c r="L96" i="34" s="1"/>
  <c r="K95" i="34"/>
  <c r="P95" i="34" s="1"/>
  <c r="K94" i="34"/>
  <c r="P94" i="34" s="1"/>
  <c r="L94" i="34"/>
  <c r="K93" i="34"/>
  <c r="K92" i="34"/>
  <c r="P92" i="34" s="1"/>
  <c r="K91" i="34"/>
  <c r="L91" i="34" s="1"/>
  <c r="K90" i="34"/>
  <c r="L90" i="34" s="1"/>
  <c r="K89" i="34"/>
  <c r="P89" i="34" s="1"/>
  <c r="K88" i="34"/>
  <c r="K87" i="34"/>
  <c r="P87" i="34" s="1"/>
  <c r="K86" i="34"/>
  <c r="L86" i="34" s="1"/>
  <c r="K85" i="34"/>
  <c r="P85" i="34" s="1"/>
  <c r="K84" i="34"/>
  <c r="K83" i="34"/>
  <c r="P83" i="34" s="1"/>
  <c r="L83" i="34"/>
  <c r="K82" i="34"/>
  <c r="P82" i="34" s="1"/>
  <c r="K81" i="34"/>
  <c r="L81" i="34" s="1"/>
  <c r="K80" i="34"/>
  <c r="K79" i="34"/>
  <c r="L79" i="34" s="1"/>
  <c r="K78" i="34"/>
  <c r="K77" i="34"/>
  <c r="K76" i="34"/>
  <c r="P76" i="34" s="1"/>
  <c r="K75" i="34"/>
  <c r="K73" i="34"/>
  <c r="P73" i="34" s="1"/>
  <c r="K72" i="34"/>
  <c r="K71" i="34"/>
  <c r="K70" i="34"/>
  <c r="K69" i="34"/>
  <c r="P69" i="34" s="1"/>
  <c r="L69" i="34"/>
  <c r="K66" i="34"/>
  <c r="P66" i="34" s="1"/>
  <c r="L66" i="34"/>
  <c r="K65" i="34"/>
  <c r="P65" i="34" s="1"/>
  <c r="K64" i="34"/>
  <c r="L64" i="34" s="1"/>
  <c r="K63" i="34"/>
  <c r="L63" i="34" s="1"/>
  <c r="K62" i="34"/>
  <c r="P62" i="34" s="1"/>
  <c r="K61" i="34"/>
  <c r="P61" i="34" s="1"/>
  <c r="K60" i="34"/>
  <c r="K59" i="34"/>
  <c r="P59" i="34" s="1"/>
  <c r="K58" i="34"/>
  <c r="L58" i="34" s="1"/>
  <c r="K57" i="34"/>
  <c r="L57" i="34" s="1"/>
  <c r="K56" i="34"/>
  <c r="K55" i="34"/>
  <c r="P55" i="34" s="1"/>
  <c r="K54" i="34"/>
  <c r="P54" i="34" s="1"/>
  <c r="K53" i="34"/>
  <c r="P53" i="34"/>
  <c r="K52" i="34"/>
  <c r="K51" i="34"/>
  <c r="K50" i="34"/>
  <c r="L50" i="34" s="1"/>
  <c r="P50" i="34"/>
  <c r="K49" i="34"/>
  <c r="P49" i="34"/>
  <c r="K48" i="34"/>
  <c r="K47" i="34"/>
  <c r="P47" i="34" s="1"/>
  <c r="K46" i="34"/>
  <c r="L46" i="34" s="1"/>
  <c r="K45" i="34"/>
  <c r="L45" i="34" s="1"/>
  <c r="K44" i="34"/>
  <c r="K43" i="34"/>
  <c r="K42" i="34"/>
  <c r="L42" i="34" s="1"/>
  <c r="K41" i="34"/>
  <c r="P41" i="34" s="1"/>
  <c r="K40" i="34"/>
  <c r="K39" i="34"/>
  <c r="K38" i="34"/>
  <c r="P38" i="34" s="1"/>
  <c r="L38" i="34"/>
  <c r="K37" i="34"/>
  <c r="P37" i="34" s="1"/>
  <c r="K36" i="34"/>
  <c r="L36" i="34" s="1"/>
  <c r="P36" i="34"/>
  <c r="K35" i="34"/>
  <c r="P35" i="34" s="1"/>
  <c r="K34" i="34"/>
  <c r="K33" i="34"/>
  <c r="P33" i="34" s="1"/>
  <c r="K32" i="34"/>
  <c r="K31" i="34"/>
  <c r="P31" i="34" s="1"/>
  <c r="K30" i="34"/>
  <c r="K29" i="34"/>
  <c r="P29" i="34" s="1"/>
  <c r="K28" i="34"/>
  <c r="L28" i="34" s="1"/>
  <c r="K27" i="34"/>
  <c r="L27" i="34" s="1"/>
  <c r="K26" i="34"/>
  <c r="L26" i="34" s="1"/>
  <c r="P26" i="34"/>
  <c r="K25" i="34"/>
  <c r="L25" i="34" s="1"/>
  <c r="K24" i="34"/>
  <c r="L24" i="34" s="1"/>
  <c r="P24" i="34"/>
  <c r="K23" i="34"/>
  <c r="K22" i="34"/>
  <c r="L22" i="34" s="1"/>
  <c r="K21" i="34"/>
  <c r="L21" i="34" s="1"/>
  <c r="K20" i="34"/>
  <c r="P20" i="34" s="1"/>
  <c r="K19" i="34"/>
  <c r="L19" i="34" s="1"/>
  <c r="G18" i="34"/>
  <c r="H18" i="34"/>
  <c r="I18" i="34"/>
  <c r="J18" i="34"/>
  <c r="M18" i="34"/>
  <c r="G68" i="34"/>
  <c r="H68" i="34"/>
  <c r="I68" i="34"/>
  <c r="I67" i="34" s="1"/>
  <c r="J68" i="34"/>
  <c r="M68" i="34"/>
  <c r="G74" i="34"/>
  <c r="H74" i="34"/>
  <c r="I74" i="34"/>
  <c r="J74" i="34"/>
  <c r="M74" i="34"/>
  <c r="G127" i="34"/>
  <c r="H127" i="34"/>
  <c r="I127" i="34"/>
  <c r="J127" i="34"/>
  <c r="J126" i="34"/>
  <c r="M127" i="34"/>
  <c r="G131" i="34"/>
  <c r="H131" i="34"/>
  <c r="I131" i="34"/>
  <c r="I126" i="34"/>
  <c r="J131" i="34"/>
  <c r="M131" i="34"/>
  <c r="G164" i="34"/>
  <c r="H164" i="34"/>
  <c r="I164" i="34"/>
  <c r="J164" i="34"/>
  <c r="M164" i="34"/>
  <c r="G179" i="34"/>
  <c r="H179" i="34"/>
  <c r="I179" i="34"/>
  <c r="J179" i="34"/>
  <c r="M179" i="34"/>
  <c r="G196" i="34"/>
  <c r="G178" i="34" s="1"/>
  <c r="H196" i="34"/>
  <c r="I196" i="34"/>
  <c r="J196" i="34"/>
  <c r="M196" i="34"/>
  <c r="M178" i="34" s="1"/>
  <c r="G230" i="34"/>
  <c r="H230" i="34"/>
  <c r="I230" i="34"/>
  <c r="J230" i="34"/>
  <c r="M230" i="34"/>
  <c r="M275" i="34"/>
  <c r="H276" i="34"/>
  <c r="G305" i="34"/>
  <c r="H305" i="34"/>
  <c r="I305" i="34"/>
  <c r="J305" i="34"/>
  <c r="M305" i="34"/>
  <c r="H44" i="12"/>
  <c r="G44" i="12"/>
  <c r="C62" i="40"/>
  <c r="C30" i="40"/>
  <c r="I32" i="40"/>
  <c r="J55" i="23" s="1"/>
  <c r="H32" i="40"/>
  <c r="P27" i="40"/>
  <c r="P26" i="40"/>
  <c r="P25" i="40"/>
  <c r="P24" i="40"/>
  <c r="P22" i="40"/>
  <c r="P20" i="40"/>
  <c r="P19" i="40"/>
  <c r="Q3" i="40"/>
  <c r="C63" i="40" s="1"/>
  <c r="Q2" i="40"/>
  <c r="C61" i="40" s="1"/>
  <c r="H31" i="12"/>
  <c r="I33" i="40" s="1"/>
  <c r="I41" i="40" s="1"/>
  <c r="G31" i="12"/>
  <c r="I19" i="25"/>
  <c r="I20" i="25"/>
  <c r="I21" i="25"/>
  <c r="I22" i="25"/>
  <c r="I23" i="25"/>
  <c r="I24" i="25"/>
  <c r="I25" i="25"/>
  <c r="I26" i="25"/>
  <c r="I27" i="25"/>
  <c r="I28" i="25"/>
  <c r="I29" i="25"/>
  <c r="I30" i="25"/>
  <c r="I31" i="25"/>
  <c r="I32" i="25"/>
  <c r="I33" i="25"/>
  <c r="I34" i="25"/>
  <c r="I35" i="25"/>
  <c r="I36" i="25"/>
  <c r="I37" i="25"/>
  <c r="I38" i="25"/>
  <c r="I39" i="25"/>
  <c r="I40" i="25"/>
  <c r="I41" i="25"/>
  <c r="I42" i="25"/>
  <c r="I43" i="25"/>
  <c r="I44" i="25"/>
  <c r="I45" i="25"/>
  <c r="I46" i="25"/>
  <c r="I47" i="25"/>
  <c r="I48" i="25"/>
  <c r="I49" i="25"/>
  <c r="I50" i="25"/>
  <c r="I51" i="25"/>
  <c r="I52" i="25"/>
  <c r="I53" i="25"/>
  <c r="I54" i="25"/>
  <c r="I55" i="25"/>
  <c r="I56" i="25"/>
  <c r="I57" i="25"/>
  <c r="I18" i="25"/>
  <c r="G86" i="25"/>
  <c r="G85" i="25"/>
  <c r="G53" i="21"/>
  <c r="G35" i="21"/>
  <c r="G62" i="7"/>
  <c r="F62" i="7"/>
  <c r="D39" i="9"/>
  <c r="D38" i="9"/>
  <c r="D40" i="9"/>
  <c r="D19" i="23"/>
  <c r="C316" i="34"/>
  <c r="C313" i="34"/>
  <c r="F305" i="34"/>
  <c r="C274" i="34"/>
  <c r="F230" i="34"/>
  <c r="F196" i="34"/>
  <c r="F179" i="34"/>
  <c r="F178" i="34" s="1"/>
  <c r="F164" i="34"/>
  <c r="F131" i="34"/>
  <c r="F127" i="34"/>
  <c r="F126" i="34" s="1"/>
  <c r="F74" i="34"/>
  <c r="F67" i="34" s="1"/>
  <c r="F68" i="34"/>
  <c r="F18" i="34"/>
  <c r="M3" i="34"/>
  <c r="C314" i="34" s="1"/>
  <c r="M2" i="34"/>
  <c r="C312" i="34" s="1"/>
  <c r="J2" i="12"/>
  <c r="C60" i="12" s="1"/>
  <c r="J1" i="23"/>
  <c r="F230" i="27"/>
  <c r="F196" i="27"/>
  <c r="F179" i="27"/>
  <c r="F164" i="27"/>
  <c r="F131" i="27"/>
  <c r="F127" i="27"/>
  <c r="F74" i="27"/>
  <c r="F68" i="27"/>
  <c r="F18" i="27"/>
  <c r="F305" i="27"/>
  <c r="D305" i="27"/>
  <c r="I25" i="23" s="1"/>
  <c r="D17" i="23"/>
  <c r="D16" i="23"/>
  <c r="G15" i="21"/>
  <c r="G23" i="21"/>
  <c r="G19" i="21"/>
  <c r="J4" i="23"/>
  <c r="G39" i="21"/>
  <c r="C317" i="27"/>
  <c r="C314" i="27"/>
  <c r="C274" i="27"/>
  <c r="N3" i="27"/>
  <c r="C315" i="27" s="1"/>
  <c r="N2" i="27"/>
  <c r="C313" i="27" s="1"/>
  <c r="J3" i="12"/>
  <c r="C62" i="12" s="1"/>
  <c r="C61" i="12"/>
  <c r="D94" i="25"/>
  <c r="D91" i="25"/>
  <c r="I63" i="25"/>
  <c r="G63" i="25"/>
  <c r="I62" i="25"/>
  <c r="G62" i="25"/>
  <c r="C59" i="25"/>
  <c r="K3" i="25"/>
  <c r="D92" i="25" s="1"/>
  <c r="K2" i="25"/>
  <c r="D90" i="25"/>
  <c r="L3" i="7"/>
  <c r="C72" i="7" s="1"/>
  <c r="L2" i="7"/>
  <c r="C70" i="7" s="1"/>
  <c r="G4" i="21"/>
  <c r="G3" i="21"/>
  <c r="G1" i="21"/>
  <c r="C30" i="12"/>
  <c r="B24" i="7"/>
  <c r="H64" i="4"/>
  <c r="E29" i="4"/>
  <c r="H24" i="9"/>
  <c r="F41" i="7"/>
  <c r="G37" i="12"/>
  <c r="C71" i="7"/>
  <c r="G42" i="7"/>
  <c r="G41" i="7"/>
  <c r="F42" i="7"/>
  <c r="C74" i="7"/>
  <c r="L197" i="34"/>
  <c r="P106" i="34"/>
  <c r="P98" i="34"/>
  <c r="P86" i="34"/>
  <c r="P110" i="34"/>
  <c r="P193" i="34"/>
  <c r="P260" i="34"/>
  <c r="L113" i="34"/>
  <c r="L121" i="34"/>
  <c r="P181" i="34"/>
  <c r="P90" i="34"/>
  <c r="P19" i="34"/>
  <c r="L20" i="34"/>
  <c r="L92" i="34"/>
  <c r="L221" i="34"/>
  <c r="L263" i="34"/>
  <c r="P64" i="34"/>
  <c r="P107" i="34"/>
  <c r="P51" i="34"/>
  <c r="L51" i="34"/>
  <c r="L232" i="34"/>
  <c r="L241" i="34"/>
  <c r="P198" i="34"/>
  <c r="L198" i="34"/>
  <c r="P45" i="34"/>
  <c r="P132" i="34"/>
  <c r="P218" i="34"/>
  <c r="L218" i="34"/>
  <c r="P251" i="34"/>
  <c r="L251" i="34"/>
  <c r="P190" i="34"/>
  <c r="L190" i="34"/>
  <c r="P28" i="34"/>
  <c r="L204" i="34"/>
  <c r="P238" i="34"/>
  <c r="L33" i="34"/>
  <c r="L49" i="34"/>
  <c r="L73" i="34"/>
  <c r="L206" i="34"/>
  <c r="L215" i="34"/>
  <c r="P257" i="34"/>
  <c r="L54" i="34"/>
  <c r="L159" i="34"/>
  <c r="P159" i="34"/>
  <c r="L37" i="34"/>
  <c r="L53" i="34"/>
  <c r="L87" i="34"/>
  <c r="L152" i="34"/>
  <c r="L158" i="34"/>
  <c r="L182" i="34"/>
  <c r="P211" i="34"/>
  <c r="P227" i="34"/>
  <c r="P244" i="34"/>
  <c r="L95" i="34"/>
  <c r="L146" i="34"/>
  <c r="L186" i="34"/>
  <c r="L217" i="34"/>
  <c r="L247" i="34"/>
  <c r="P188" i="34" l="1"/>
  <c r="L89" i="34"/>
  <c r="P140" i="34"/>
  <c r="P200" i="34"/>
  <c r="P79" i="34"/>
  <c r="P141" i="34"/>
  <c r="P176" i="34"/>
  <c r="L189" i="34"/>
  <c r="F266" i="34"/>
  <c r="P91" i="34"/>
  <c r="L153" i="34"/>
  <c r="N60" i="25"/>
  <c r="I22" i="23" s="1"/>
  <c r="M126" i="34"/>
  <c r="P81" i="34"/>
  <c r="L143" i="34"/>
  <c r="L180" i="34"/>
  <c r="L179" i="34" s="1"/>
  <c r="J178" i="34"/>
  <c r="I178" i="34"/>
  <c r="P125" i="34"/>
  <c r="P162" i="34"/>
  <c r="F126" i="27"/>
  <c r="H178" i="34"/>
  <c r="P224" i="34"/>
  <c r="F178" i="27"/>
  <c r="L108" i="34"/>
  <c r="L172" i="34"/>
  <c r="P183" i="34"/>
  <c r="P149" i="34"/>
  <c r="G67" i="34"/>
  <c r="L31" i="34"/>
  <c r="L55" i="34"/>
  <c r="L122" i="34"/>
  <c r="P136" i="34"/>
  <c r="L147" i="34"/>
  <c r="P195" i="34"/>
  <c r="L210" i="34"/>
  <c r="P261" i="34"/>
  <c r="P256" i="34"/>
  <c r="L85" i="34"/>
  <c r="L109" i="34"/>
  <c r="H126" i="34"/>
  <c r="P21" i="34"/>
  <c r="P46" i="34"/>
  <c r="L124" i="34"/>
  <c r="P138" i="34"/>
  <c r="L212" i="34"/>
  <c r="L223" i="34"/>
  <c r="L236" i="34"/>
  <c r="H178" i="41"/>
  <c r="G81" i="21"/>
  <c r="L52" i="34"/>
  <c r="P52" i="34"/>
  <c r="H67" i="34"/>
  <c r="P40" i="34"/>
  <c r="L40" i="34"/>
  <c r="L71" i="34"/>
  <c r="P71" i="34"/>
  <c r="L144" i="34"/>
  <c r="P144" i="34"/>
  <c r="L199" i="34"/>
  <c r="P199" i="34"/>
  <c r="P250" i="34"/>
  <c r="L250" i="34"/>
  <c r="P23" i="34"/>
  <c r="L23" i="34"/>
  <c r="L32" i="34"/>
  <c r="P32" i="34"/>
  <c r="L48" i="34"/>
  <c r="P48" i="34"/>
  <c r="P56" i="34"/>
  <c r="L56" i="34"/>
  <c r="P80" i="34"/>
  <c r="L80" i="34"/>
  <c r="L117" i="34"/>
  <c r="P117" i="34"/>
  <c r="P130" i="34"/>
  <c r="L130" i="34"/>
  <c r="P137" i="34"/>
  <c r="L137" i="34"/>
  <c r="L150" i="34"/>
  <c r="P150" i="34"/>
  <c r="P157" i="34"/>
  <c r="L157" i="34"/>
  <c r="P203" i="34"/>
  <c r="L203" i="34"/>
  <c r="P214" i="34"/>
  <c r="L214" i="34"/>
  <c r="L225" i="34"/>
  <c r="P225" i="34"/>
  <c r="L255" i="34"/>
  <c r="P255" i="34"/>
  <c r="P25" i="34"/>
  <c r="P43" i="34"/>
  <c r="L43" i="34"/>
  <c r="P75" i="34"/>
  <c r="L75" i="34"/>
  <c r="P101" i="34"/>
  <c r="L101" i="34"/>
  <c r="P111" i="34"/>
  <c r="L111" i="34"/>
  <c r="P119" i="34"/>
  <c r="L119" i="34"/>
  <c r="L220" i="34"/>
  <c r="P220" i="34"/>
  <c r="I266" i="34"/>
  <c r="J70" i="23" s="1"/>
  <c r="L88" i="34"/>
  <c r="P88" i="34"/>
  <c r="P97" i="34"/>
  <c r="L97" i="34"/>
  <c r="P184" i="34"/>
  <c r="L184" i="34"/>
  <c r="P216" i="34"/>
  <c r="L216" i="34"/>
  <c r="L228" i="34"/>
  <c r="P228" i="34"/>
  <c r="P258" i="34"/>
  <c r="L258" i="34"/>
  <c r="P201" i="34"/>
  <c r="P30" i="34"/>
  <c r="L30" i="34"/>
  <c r="L78" i="34"/>
  <c r="P78" i="34"/>
  <c r="P104" i="34"/>
  <c r="L104" i="34"/>
  <c r="L127" i="34"/>
  <c r="P135" i="34"/>
  <c r="L135" i="34"/>
  <c r="L131" i="34" s="1"/>
  <c r="L148" i="34"/>
  <c r="P148" i="34"/>
  <c r="P154" i="34"/>
  <c r="L154" i="34"/>
  <c r="L169" i="34"/>
  <c r="P169" i="34"/>
  <c r="K196" i="34"/>
  <c r="L245" i="34"/>
  <c r="P245" i="34"/>
  <c r="P252" i="34"/>
  <c r="L252" i="34"/>
  <c r="D95" i="25"/>
  <c r="E32" i="4" s="1"/>
  <c r="K284" i="34"/>
  <c r="P102" i="34"/>
  <c r="P167" i="34"/>
  <c r="G126" i="34"/>
  <c r="M67" i="34"/>
  <c r="P58" i="34"/>
  <c r="L61" i="34"/>
  <c r="L123" i="34"/>
  <c r="P142" i="34"/>
  <c r="L156" i="34"/>
  <c r="P165" i="34"/>
  <c r="L209" i="34"/>
  <c r="P213" i="34"/>
  <c r="P222" i="34"/>
  <c r="L237" i="34"/>
  <c r="L243" i="34"/>
  <c r="H67" i="41"/>
  <c r="H126" i="41"/>
  <c r="P205" i="34"/>
  <c r="G67" i="41"/>
  <c r="G126" i="41"/>
  <c r="P63" i="34"/>
  <c r="L163" i="34"/>
  <c r="D96" i="25"/>
  <c r="F32" i="4" s="1"/>
  <c r="G32" i="4" s="1"/>
  <c r="C65" i="12"/>
  <c r="E33" i="4" s="1"/>
  <c r="D305" i="34"/>
  <c r="I26" i="23" s="1"/>
  <c r="J26" i="23" s="1"/>
  <c r="J67" i="34"/>
  <c r="F67" i="41"/>
  <c r="F178" i="41"/>
  <c r="J22" i="23"/>
  <c r="P23" i="40"/>
  <c r="D62" i="7"/>
  <c r="I19" i="23" s="1"/>
  <c r="J19" i="23" s="1"/>
  <c r="P28" i="40"/>
  <c r="H33" i="40"/>
  <c r="H34" i="40" s="1"/>
  <c r="G266" i="34"/>
  <c r="J68" i="23" s="1"/>
  <c r="L240" i="34"/>
  <c r="P240" i="34"/>
  <c r="L235" i="34"/>
  <c r="L77" i="34"/>
  <c r="P77" i="34"/>
  <c r="P116" i="34"/>
  <c r="L116" i="34"/>
  <c r="P22" i="34"/>
  <c r="L35" i="34"/>
  <c r="P39" i="34"/>
  <c r="L39" i="34"/>
  <c r="L112" i="34"/>
  <c r="L133" i="34"/>
  <c r="K131" i="34"/>
  <c r="L155" i="34"/>
  <c r="P155" i="34"/>
  <c r="K164" i="34"/>
  <c r="P202" i="34"/>
  <c r="L202" i="34"/>
  <c r="L226" i="34"/>
  <c r="P226" i="34"/>
  <c r="P246" i="34"/>
  <c r="P174" i="34"/>
  <c r="D305" i="41"/>
  <c r="I27" i="23" s="1"/>
  <c r="J27" i="23" s="1"/>
  <c r="P70" i="34"/>
  <c r="L70" i="34"/>
  <c r="L259" i="34"/>
  <c r="P259" i="34"/>
  <c r="J32" i="40"/>
  <c r="J266" i="34"/>
  <c r="J283" i="34" s="1"/>
  <c r="P60" i="34"/>
  <c r="L60" i="34"/>
  <c r="L29" i="34"/>
  <c r="K18" i="34"/>
  <c r="P44" i="34"/>
  <c r="L44" i="34"/>
  <c r="L93" i="34"/>
  <c r="P93" i="34"/>
  <c r="P103" i="34"/>
  <c r="L103" i="34"/>
  <c r="P57" i="34"/>
  <c r="P207" i="34"/>
  <c r="I34" i="40"/>
  <c r="P208" i="34"/>
  <c r="L62" i="34"/>
  <c r="L99" i="34"/>
  <c r="P99" i="34"/>
  <c r="P161" i="34"/>
  <c r="L161" i="34"/>
  <c r="L171" i="34"/>
  <c r="P171" i="34"/>
  <c r="M31" i="12"/>
  <c r="I23" i="23" s="1"/>
  <c r="J23" i="23"/>
  <c r="K179" i="34"/>
  <c r="K178" i="34" s="1"/>
  <c r="K127" i="34"/>
  <c r="P254" i="34"/>
  <c r="J25" i="23"/>
  <c r="P118" i="34"/>
  <c r="H63" i="4"/>
  <c r="H59" i="4"/>
  <c r="O32" i="40"/>
  <c r="P27" i="34"/>
  <c r="L41" i="34"/>
  <c r="P145" i="34"/>
  <c r="L168" i="34"/>
  <c r="P194" i="34"/>
  <c r="L194" i="34"/>
  <c r="L262" i="34"/>
  <c r="Q32" i="40"/>
  <c r="P21" i="40"/>
  <c r="P249" i="34"/>
  <c r="L249" i="34"/>
  <c r="M266" i="34"/>
  <c r="J67" i="23" s="1"/>
  <c r="P34" i="34"/>
  <c r="L34" i="34"/>
  <c r="K230" i="34"/>
  <c r="L231" i="34"/>
  <c r="L72" i="34"/>
  <c r="P72" i="34"/>
  <c r="L177" i="34"/>
  <c r="P128" i="34"/>
  <c r="L115" i="34"/>
  <c r="L82" i="34"/>
  <c r="L59" i="34"/>
  <c r="L84" i="34"/>
  <c r="P84" i="34"/>
  <c r="P105" i="34"/>
  <c r="L105" i="34"/>
  <c r="L114" i="34"/>
  <c r="P114" i="34"/>
  <c r="K74" i="34"/>
  <c r="L65" i="34"/>
  <c r="G77" i="21"/>
  <c r="F67" i="27"/>
  <c r="F266" i="27" s="1"/>
  <c r="J66" i="23" s="1"/>
  <c r="P42" i="34"/>
  <c r="K68" i="34"/>
  <c r="L76" i="34"/>
  <c r="P96" i="34"/>
  <c r="P139" i="34"/>
  <c r="L191" i="34"/>
  <c r="P234" i="34"/>
  <c r="L234" i="34"/>
  <c r="P253" i="34"/>
  <c r="C75" i="7"/>
  <c r="E31" i="4" s="1"/>
  <c r="C76" i="7"/>
  <c r="F31" i="4" s="1"/>
  <c r="U31" i="40"/>
  <c r="I24" i="23" s="1"/>
  <c r="J24" i="23" s="1"/>
  <c r="P166" i="34"/>
  <c r="L47" i="34"/>
  <c r="L151" i="34"/>
  <c r="L242" i="34"/>
  <c r="H266" i="41" l="1"/>
  <c r="J73" i="23" s="1"/>
  <c r="L68" i="34"/>
  <c r="B13" i="23"/>
  <c r="H283" i="41"/>
  <c r="L284" i="34"/>
  <c r="F266" i="41"/>
  <c r="H266" i="34"/>
  <c r="J69" i="23" s="1"/>
  <c r="L164" i="34"/>
  <c r="L126" i="34" s="1"/>
  <c r="L196" i="34"/>
  <c r="L178" i="34" s="1"/>
  <c r="L74" i="34"/>
  <c r="L67" i="34" s="1"/>
  <c r="G266" i="41"/>
  <c r="G283" i="41" s="1"/>
  <c r="K67" i="34"/>
  <c r="K126" i="34"/>
  <c r="K266" i="34" s="1"/>
  <c r="I283" i="34"/>
  <c r="H41" i="40"/>
  <c r="C66" i="40" s="1"/>
  <c r="E34" i="4" s="1"/>
  <c r="G31" i="4"/>
  <c r="L230" i="34"/>
  <c r="L18" i="34"/>
  <c r="I16" i="23"/>
  <c r="J16" i="23"/>
  <c r="P32" i="40"/>
  <c r="C67" i="40" s="1"/>
  <c r="F34" i="4" s="1"/>
  <c r="G34" i="4" s="1"/>
  <c r="G283" i="34"/>
  <c r="C66" i="12"/>
  <c r="F33" i="4" s="1"/>
  <c r="G33" i="4" s="1"/>
  <c r="J75" i="23" l="1"/>
  <c r="F283" i="41"/>
  <c r="L266" i="34"/>
  <c r="C318" i="34" s="1"/>
  <c r="F36" i="4" s="1"/>
  <c r="J74" i="23"/>
  <c r="H283" i="34"/>
  <c r="C317" i="34" s="1"/>
  <c r="E36" i="4" s="1"/>
  <c r="F30" i="4"/>
  <c r="G36" i="4" l="1"/>
  <c r="C315" i="41"/>
  <c r="E37" i="4" s="1"/>
  <c r="E50" i="4" s="1"/>
  <c r="B50" i="4" s="1"/>
  <c r="C316" i="41"/>
  <c r="F37" i="4" s="1"/>
  <c r="G37" i="4" s="1"/>
  <c r="F50" i="4" l="1"/>
  <c r="H5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Roland Gruss</author>
  </authors>
  <commentList>
    <comment ref="H3" authorId="0" shapeId="0" xr:uid="{00000000-0006-0000-0100-000001000000}">
      <text>
        <r>
          <rPr>
            <b/>
            <sz val="8"/>
            <color indexed="81"/>
            <rFont val="Tahoma"/>
            <family val="2"/>
          </rPr>
          <t>Bitte hier Ihren SNB-Code einsetzen, wie im Brief genannt
Format: 123456</t>
        </r>
        <r>
          <rPr>
            <sz val="8"/>
            <color indexed="81"/>
            <rFont val="Tahoma"/>
            <family val="2"/>
          </rPr>
          <t xml:space="preserve">
</t>
        </r>
      </text>
    </comment>
    <comment ref="H4" authorId="0" shapeId="0" xr:uid="{00000000-0006-0000-0100-000002000000}">
      <text>
        <r>
          <rPr>
            <b/>
            <sz val="8"/>
            <color indexed="81"/>
            <rFont val="Tahoma"/>
            <family val="2"/>
          </rPr>
          <t>Bitte Datum im Format TT.MM.JJJJ angeben. Es gilt immer der letzte Tag des Jahres</t>
        </r>
        <r>
          <rPr>
            <sz val="8"/>
            <color indexed="81"/>
            <rFont val="Tahoma"/>
            <family val="2"/>
          </rPr>
          <t xml:space="preserve">
</t>
        </r>
      </text>
    </comment>
    <comment ref="H5" authorId="0" shapeId="0" xr:uid="{00000000-0006-0000-0100-000003000000}">
      <text>
        <r>
          <rPr>
            <b/>
            <sz val="8"/>
            <color indexed="81"/>
            <rFont val="Tahoma"/>
            <family val="2"/>
          </rPr>
          <t>Dieses Feld ausfüllen, wenn Sie eine Korrekur liefern oder eine Testmeldung senden wollen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Thomas Spycher</author>
    <author>Gruss Roland</author>
  </authors>
  <commentList>
    <comment ref="B11" authorId="0" shapeId="0" xr:uid="{00000000-0006-0000-0200-000001000000}">
      <text>
        <r>
          <rPr>
            <sz val="9"/>
            <color indexed="81"/>
            <rFont val="Tahoma"/>
            <family val="2"/>
          </rPr>
          <t xml:space="preserve">Unternehmens-Identifikationsnummer (UID) gemäss dem Bundesamt für Statistik (Klick auf Hyperlink für Online-Abfrage). </t>
        </r>
        <r>
          <rPr>
            <sz val="8"/>
            <color indexed="81"/>
            <rFont val="Tahoma"/>
            <family val="2"/>
          </rPr>
          <t xml:space="preserve">
</t>
        </r>
      </text>
    </comment>
    <comment ref="E22" authorId="1" shapeId="0" xr:uid="{00000000-0006-0000-0200-000002000000}">
      <text>
        <r>
          <rPr>
            <sz val="9"/>
            <color indexed="81"/>
            <rFont val="Tahoma"/>
            <family val="2"/>
          </rPr>
          <t xml:space="preserve">Wählen Sie den Rechnungslegungsstandard aus, der relevant für die in dieser Meldung gemachten Angaben ist. Benutzen Sie dabei wenn immer möglich einen Rechnungslegungsstandard mit "true and fair view"-Bewertung (z.B. IFRS oder US-GAAP).
</t>
        </r>
      </text>
    </comment>
  </commentList>
</comments>
</file>

<file path=xl/sharedStrings.xml><?xml version="1.0" encoding="utf-8"?>
<sst xmlns="http://schemas.openxmlformats.org/spreadsheetml/2006/main" count="3734" uniqueCount="1248">
  <si>
    <t>Schweizerische Nationalbank</t>
  </si>
  <si>
    <t>Formular</t>
  </si>
  <si>
    <t>Code</t>
  </si>
  <si>
    <t>Stichdatum</t>
  </si>
  <si>
    <t>$fid</t>
  </si>
  <si>
    <t>Erhebung</t>
  </si>
  <si>
    <t>Formular(e)</t>
  </si>
  <si>
    <t xml:space="preserve"> -&gt;weiter mit Tabulator</t>
  </si>
  <si>
    <t>Spezielle Lieferung</t>
  </si>
  <si>
    <t>Bitte ausfüllen</t>
  </si>
  <si>
    <t>Firma</t>
  </si>
  <si>
    <t>Tel.-Nr.</t>
  </si>
  <si>
    <t>E-Mail</t>
  </si>
  <si>
    <t>Fehler</t>
  </si>
  <si>
    <t>Warnungen</t>
  </si>
  <si>
    <t>Postfach</t>
  </si>
  <si>
    <t>CH-8022 Zürich</t>
  </si>
  <si>
    <t>Sämtliche Anforderungen an die geografische Gliederung richten sich nach den Richtlinien der EU (EUROSTAT).</t>
  </si>
  <si>
    <t>E1</t>
  </si>
  <si>
    <t>Belgien</t>
  </si>
  <si>
    <t>BE</t>
  </si>
  <si>
    <t>Bulgarien</t>
  </si>
  <si>
    <t>BG</t>
  </si>
  <si>
    <t>CZ</t>
  </si>
  <si>
    <t>Dänemark</t>
  </si>
  <si>
    <t>DK</t>
  </si>
  <si>
    <t>DE</t>
  </si>
  <si>
    <t>Estland</t>
  </si>
  <si>
    <t>EE</t>
  </si>
  <si>
    <t>Irland</t>
  </si>
  <si>
    <t>IE</t>
  </si>
  <si>
    <t>Griechenland</t>
  </si>
  <si>
    <t>GR</t>
  </si>
  <si>
    <t>ES</t>
  </si>
  <si>
    <t>FR</t>
  </si>
  <si>
    <t>IT</t>
  </si>
  <si>
    <t>CY</t>
  </si>
  <si>
    <t>Lettland</t>
  </si>
  <si>
    <t>LV</t>
  </si>
  <si>
    <t>Litauen</t>
  </si>
  <si>
    <t>LT</t>
  </si>
  <si>
    <t>Luxemburg</t>
  </si>
  <si>
    <t>LU</t>
  </si>
  <si>
    <t>Ungarn</t>
  </si>
  <si>
    <t>HU</t>
  </si>
  <si>
    <t>MT</t>
  </si>
  <si>
    <t>Niederlande</t>
  </si>
  <si>
    <t>NL</t>
  </si>
  <si>
    <t>Österreich</t>
  </si>
  <si>
    <t>AT</t>
  </si>
  <si>
    <t>Polen</t>
  </si>
  <si>
    <t>PL</t>
  </si>
  <si>
    <t>PT</t>
  </si>
  <si>
    <t>Rumänien</t>
  </si>
  <si>
    <t>RO</t>
  </si>
  <si>
    <t>SI</t>
  </si>
  <si>
    <t>SK</t>
  </si>
  <si>
    <t>FI</t>
  </si>
  <si>
    <t>Schweden</t>
  </si>
  <si>
    <t>SE</t>
  </si>
  <si>
    <t>GB</t>
  </si>
  <si>
    <t>Island</t>
  </si>
  <si>
    <t>IS</t>
  </si>
  <si>
    <t>NO</t>
  </si>
  <si>
    <t>Kroatien</t>
  </si>
  <si>
    <t>HR</t>
  </si>
  <si>
    <t>RU</t>
  </si>
  <si>
    <t>Türkei</t>
  </si>
  <si>
    <t>TR</t>
  </si>
  <si>
    <t>Ägypten</t>
  </si>
  <si>
    <t>EG</t>
  </si>
  <si>
    <t>Marokko</t>
  </si>
  <si>
    <t>MA</t>
  </si>
  <si>
    <t>Nigeria</t>
  </si>
  <si>
    <t>NG</t>
  </si>
  <si>
    <t>ZA</t>
  </si>
  <si>
    <t>Kanada</t>
  </si>
  <si>
    <t>CA</t>
  </si>
  <si>
    <t>US</t>
  </si>
  <si>
    <t>Grönland</t>
  </si>
  <si>
    <t>GL</t>
  </si>
  <si>
    <t>Mexiko</t>
  </si>
  <si>
    <t>MX</t>
  </si>
  <si>
    <t>F1</t>
  </si>
  <si>
    <t>Argentinien</t>
  </si>
  <si>
    <t>AR</t>
  </si>
  <si>
    <t>Brasilien</t>
  </si>
  <si>
    <t>BR</t>
  </si>
  <si>
    <t>Chile</t>
  </si>
  <si>
    <t>CL</t>
  </si>
  <si>
    <t>Uruguay</t>
  </si>
  <si>
    <t>UY</t>
  </si>
  <si>
    <t>Venezuela</t>
  </si>
  <si>
    <t>VE</t>
  </si>
  <si>
    <t>F2</t>
  </si>
  <si>
    <t>Israel</t>
  </si>
  <si>
    <t>IL</t>
  </si>
  <si>
    <t>IR</t>
  </si>
  <si>
    <t>China</t>
  </si>
  <si>
    <t>CN</t>
  </si>
  <si>
    <t>HK</t>
  </si>
  <si>
    <t>IN</t>
  </si>
  <si>
    <t>Indonesien</t>
  </si>
  <si>
    <t>ID</t>
  </si>
  <si>
    <t>Japan</t>
  </si>
  <si>
    <t>JP</t>
  </si>
  <si>
    <t>KR</t>
  </si>
  <si>
    <t>MY</t>
  </si>
  <si>
    <t>Philippinen</t>
  </si>
  <si>
    <t>PH</t>
  </si>
  <si>
    <t>Singapur</t>
  </si>
  <si>
    <t>SG</t>
  </si>
  <si>
    <t>TW</t>
  </si>
  <si>
    <t>Thailand</t>
  </si>
  <si>
    <t>TH</t>
  </si>
  <si>
    <t>Australien</t>
  </si>
  <si>
    <t>AU</t>
  </si>
  <si>
    <t>NZ</t>
  </si>
  <si>
    <t>A1</t>
  </si>
  <si>
    <t>Region/Land</t>
  </si>
  <si>
    <t>Bemerkung</t>
  </si>
  <si>
    <t>Deutschland</t>
  </si>
  <si>
    <t>inkl. Insel Helgoland, ohne das Gebiet Büsingen</t>
  </si>
  <si>
    <t>Spanien</t>
  </si>
  <si>
    <t>inkl. Ceuta, Melilla, Balearen, Kanarische Inseln</t>
  </si>
  <si>
    <t>Frankreich</t>
  </si>
  <si>
    <t>Italien</t>
  </si>
  <si>
    <t>Malta</t>
  </si>
  <si>
    <t>inkl. Gozo und Comino</t>
  </si>
  <si>
    <t>Portugal</t>
  </si>
  <si>
    <t>inkl. Azoren und Madeira</t>
  </si>
  <si>
    <t>Finnland</t>
  </si>
  <si>
    <t>inkl. Ålandinseln</t>
  </si>
  <si>
    <t>Vereinigtes Königreich</t>
  </si>
  <si>
    <t>England, Schottland, Wales und Nordirland</t>
  </si>
  <si>
    <t>Norwegen</t>
  </si>
  <si>
    <t>inkl. Svålbard und Jan Mayen</t>
  </si>
  <si>
    <t>AL</t>
  </si>
  <si>
    <t>AD</t>
  </si>
  <si>
    <t>BY</t>
  </si>
  <si>
    <t>BA</t>
  </si>
  <si>
    <t>FO</t>
  </si>
  <si>
    <t>GI</t>
  </si>
  <si>
    <t>GG</t>
  </si>
  <si>
    <t>VA</t>
  </si>
  <si>
    <t>IM</t>
  </si>
  <si>
    <t>JE</t>
  </si>
  <si>
    <t>MK</t>
  </si>
  <si>
    <t>MD</t>
  </si>
  <si>
    <t>ME</t>
  </si>
  <si>
    <t>RS</t>
  </si>
  <si>
    <t>SM</t>
  </si>
  <si>
    <t>UA</t>
  </si>
  <si>
    <t>DZ</t>
  </si>
  <si>
    <t>LY</t>
  </si>
  <si>
    <t>Tunesien</t>
  </si>
  <si>
    <t>TN</t>
  </si>
  <si>
    <t>AO</t>
  </si>
  <si>
    <t>BJ</t>
  </si>
  <si>
    <t>BW</t>
  </si>
  <si>
    <t>IO</t>
  </si>
  <si>
    <t>BF</t>
  </si>
  <si>
    <t>BI</t>
  </si>
  <si>
    <t>CM</t>
  </si>
  <si>
    <t>CV</t>
  </si>
  <si>
    <t>CF</t>
  </si>
  <si>
    <t>TD</t>
  </si>
  <si>
    <t>KM</t>
  </si>
  <si>
    <t>CG</t>
  </si>
  <si>
    <t>CI</t>
  </si>
  <si>
    <t>CD</t>
  </si>
  <si>
    <t>DJ</t>
  </si>
  <si>
    <t>GQ</t>
  </si>
  <si>
    <t>ER</t>
  </si>
  <si>
    <t>ET</t>
  </si>
  <si>
    <t>GA</t>
  </si>
  <si>
    <t>GM</t>
  </si>
  <si>
    <t>GH</t>
  </si>
  <si>
    <t>GN</t>
  </si>
  <si>
    <t>GW</t>
  </si>
  <si>
    <t>KE</t>
  </si>
  <si>
    <t>LS</t>
  </si>
  <si>
    <t>LR</t>
  </si>
  <si>
    <t>MG</t>
  </si>
  <si>
    <t>MW</t>
  </si>
  <si>
    <t>ML</t>
  </si>
  <si>
    <t>MR</t>
  </si>
  <si>
    <t>MU</t>
  </si>
  <si>
    <t>MZ</t>
  </si>
  <si>
    <t>NA</t>
  </si>
  <si>
    <t>NE</t>
  </si>
  <si>
    <t>RW</t>
  </si>
  <si>
    <t>ZM</t>
  </si>
  <si>
    <t>ST</t>
  </si>
  <si>
    <t>SN</t>
  </si>
  <si>
    <t>SC</t>
  </si>
  <si>
    <t>SL</t>
  </si>
  <si>
    <t>ZW</t>
  </si>
  <si>
    <t>SO</t>
  </si>
  <si>
    <t>SH</t>
  </si>
  <si>
    <t>SD</t>
  </si>
  <si>
    <t>SZ</t>
  </si>
  <si>
    <t>TZ</t>
  </si>
  <si>
    <t>TG</t>
  </si>
  <si>
    <t>UG</t>
  </si>
  <si>
    <t>Vereinigte Staaten</t>
  </si>
  <si>
    <t>inkl. Puerto Rico und Navassa</t>
  </si>
  <si>
    <t>AI</t>
  </si>
  <si>
    <t>AG</t>
  </si>
  <si>
    <t>AW</t>
  </si>
  <si>
    <t>BS</t>
  </si>
  <si>
    <t>BB</t>
  </si>
  <si>
    <t>BZ</t>
  </si>
  <si>
    <t>BM</t>
  </si>
  <si>
    <t>VG</t>
  </si>
  <si>
    <t>KY</t>
  </si>
  <si>
    <t>CR</t>
  </si>
  <si>
    <t>CU</t>
  </si>
  <si>
    <t>DM</t>
  </si>
  <si>
    <t>DO</t>
  </si>
  <si>
    <t>SV</t>
  </si>
  <si>
    <t>GD</t>
  </si>
  <si>
    <t>GT</t>
  </si>
  <si>
    <t>HT</t>
  </si>
  <si>
    <t>HN</t>
  </si>
  <si>
    <t>JM</t>
  </si>
  <si>
    <t>MS</t>
  </si>
  <si>
    <t>NI</t>
  </si>
  <si>
    <t>PA</t>
  </si>
  <si>
    <t>KN</t>
  </si>
  <si>
    <t>LC</t>
  </si>
  <si>
    <t>VC</t>
  </si>
  <si>
    <t>TT</t>
  </si>
  <si>
    <t>TC</t>
  </si>
  <si>
    <t>VI</t>
  </si>
  <si>
    <t>BO</t>
  </si>
  <si>
    <t>CO</t>
  </si>
  <si>
    <t>EC</t>
  </si>
  <si>
    <t>FK</t>
  </si>
  <si>
    <t>GY</t>
  </si>
  <si>
    <t>PY</t>
  </si>
  <si>
    <t>PE</t>
  </si>
  <si>
    <t>SR</t>
  </si>
  <si>
    <t>BH</t>
  </si>
  <si>
    <t>IQ</t>
  </si>
  <si>
    <t>KW</t>
  </si>
  <si>
    <t>OM</t>
  </si>
  <si>
    <t>QA</t>
  </si>
  <si>
    <t>SA</t>
  </si>
  <si>
    <t>AE</t>
  </si>
  <si>
    <t>YE</t>
  </si>
  <si>
    <t>AM</t>
  </si>
  <si>
    <t>AZ</t>
  </si>
  <si>
    <t>GE</t>
  </si>
  <si>
    <t>JO</t>
  </si>
  <si>
    <t>LB</t>
  </si>
  <si>
    <t>PS</t>
  </si>
  <si>
    <t>SY</t>
  </si>
  <si>
    <t>AF</t>
  </si>
  <si>
    <t>BD</t>
  </si>
  <si>
    <t>BT</t>
  </si>
  <si>
    <t>BN</t>
  </si>
  <si>
    <t>KH</t>
  </si>
  <si>
    <t>KZ</t>
  </si>
  <si>
    <t>KP</t>
  </si>
  <si>
    <t>KG</t>
  </si>
  <si>
    <t>LA</t>
  </si>
  <si>
    <t>MO</t>
  </si>
  <si>
    <t>MV</t>
  </si>
  <si>
    <t>MN</t>
  </si>
  <si>
    <t>MM</t>
  </si>
  <si>
    <t>NP</t>
  </si>
  <si>
    <t>PK</t>
  </si>
  <si>
    <t>LK</t>
  </si>
  <si>
    <t>TJ</t>
  </si>
  <si>
    <t>TL</t>
  </si>
  <si>
    <t>TM</t>
  </si>
  <si>
    <t>UZ</t>
  </si>
  <si>
    <t>VN</t>
  </si>
  <si>
    <t>Neuseeland</t>
  </si>
  <si>
    <t>inkl. der Inseln Chatham, Kermadec, Three Kings, Auckland, Campbell, Antipodes, Bounty und Snares. Ohne Ross-Nebengebiet (Antarktis)</t>
  </si>
  <si>
    <t>Amerikanisch-Samoa</t>
  </si>
  <si>
    <t>AS</t>
  </si>
  <si>
    <t>Guam</t>
  </si>
  <si>
    <t>GU</t>
  </si>
  <si>
    <t>UM</t>
  </si>
  <si>
    <t>Kokosinseln (Keelinginseln)</t>
  </si>
  <si>
    <t>CC</t>
  </si>
  <si>
    <t>Weihnachtsinsel</t>
  </si>
  <si>
    <t>CX</t>
  </si>
  <si>
    <t>HM</t>
  </si>
  <si>
    <t>Norfolkinsel</t>
  </si>
  <si>
    <t>NF</t>
  </si>
  <si>
    <t>Fidschi</t>
  </si>
  <si>
    <t>FJ</t>
  </si>
  <si>
    <t>PF</t>
  </si>
  <si>
    <t>Kiribati</t>
  </si>
  <si>
    <t>KI</t>
  </si>
  <si>
    <t>Marshallinseln</t>
  </si>
  <si>
    <t>MH</t>
  </si>
  <si>
    <t>FM</t>
  </si>
  <si>
    <t>Nauru</t>
  </si>
  <si>
    <t>NR</t>
  </si>
  <si>
    <t>NC</t>
  </si>
  <si>
    <t>CK</t>
  </si>
  <si>
    <t>Niue</t>
  </si>
  <si>
    <t>NU</t>
  </si>
  <si>
    <t>TK</t>
  </si>
  <si>
    <t>MP</t>
  </si>
  <si>
    <t>Palau</t>
  </si>
  <si>
    <t>PW</t>
  </si>
  <si>
    <t>PG</t>
  </si>
  <si>
    <t>PN</t>
  </si>
  <si>
    <t>Antarktis</t>
  </si>
  <si>
    <t>AQ</t>
  </si>
  <si>
    <t>Bouvetinsel</t>
  </si>
  <si>
    <t>BV</t>
  </si>
  <si>
    <t>Südgeorgien und die Südlichen Sandwichinseln</t>
  </si>
  <si>
    <t>GS</t>
  </si>
  <si>
    <t>TF</t>
  </si>
  <si>
    <t>SB</t>
  </si>
  <si>
    <t>Tonga</t>
  </si>
  <si>
    <t>TO</t>
  </si>
  <si>
    <t>Tuvalu</t>
  </si>
  <si>
    <t>TV</t>
  </si>
  <si>
    <t>Vanuatu</t>
  </si>
  <si>
    <t>VU</t>
  </si>
  <si>
    <t>Samoa</t>
  </si>
  <si>
    <t>WS</t>
  </si>
  <si>
    <t>WF</t>
  </si>
  <si>
    <t>Andorra</t>
  </si>
  <si>
    <t>Antigua und Barbuda</t>
  </si>
  <si>
    <t>Anguilla</t>
  </si>
  <si>
    <t>Barbados</t>
  </si>
  <si>
    <t>Bahrain</t>
  </si>
  <si>
    <t>Bermuda</t>
  </si>
  <si>
    <t>Bahamas</t>
  </si>
  <si>
    <t>Belize</t>
  </si>
  <si>
    <t>Dominica</t>
  </si>
  <si>
    <t>Guernsey</t>
  </si>
  <si>
    <t>Gibraltar</t>
  </si>
  <si>
    <t>Insel Man</t>
  </si>
  <si>
    <t>Jersey</t>
  </si>
  <si>
    <t>Libanon</t>
  </si>
  <si>
    <t>Liberia</t>
  </si>
  <si>
    <t>Montserrat</t>
  </si>
  <si>
    <t>Malediven</t>
  </si>
  <si>
    <t>Britische Jungferninseln</t>
  </si>
  <si>
    <t>Amerikanische Jungferninseln</t>
  </si>
  <si>
    <t>3.</t>
  </si>
  <si>
    <t>4.</t>
  </si>
  <si>
    <t>Hochbau</t>
  </si>
  <si>
    <t>Tiefbau</t>
  </si>
  <si>
    <t>5.</t>
  </si>
  <si>
    <t>8.</t>
  </si>
  <si>
    <t>9.</t>
  </si>
  <si>
    <t>Forschung und Entwicklung</t>
  </si>
  <si>
    <t>Total alle Länder</t>
  </si>
  <si>
    <t>Deutschland (1)</t>
  </si>
  <si>
    <t>Spanien (1)</t>
  </si>
  <si>
    <t>Frankreich (1)</t>
  </si>
  <si>
    <t>Italien (1)</t>
  </si>
  <si>
    <t>Malta (1)</t>
  </si>
  <si>
    <t>Portugal (1)</t>
  </si>
  <si>
    <t>Finnland (1)</t>
  </si>
  <si>
    <t>Norwegen (1)</t>
  </si>
  <si>
    <t>Länder-gruppen</t>
  </si>
  <si>
    <t>$eod</t>
  </si>
  <si>
    <t>Indien (1)</t>
  </si>
  <si>
    <t>Malaysia (1)</t>
  </si>
  <si>
    <t>Neuseeland (1)</t>
  </si>
  <si>
    <t>1.00.D0</t>
  </si>
  <si>
    <t>Anleitung</t>
  </si>
  <si>
    <t>Erläuterungen</t>
  </si>
  <si>
    <t>Länderdefinitionen</t>
  </si>
  <si>
    <t>Inhaltliche Fragen:</t>
  </si>
  <si>
    <t>Fragen zum Formular im Excel-Format:</t>
  </si>
  <si>
    <t>Erhebungszweck</t>
  </si>
  <si>
    <t>Rechtsgrundlage</t>
  </si>
  <si>
    <t>Berichtsperiode</t>
  </si>
  <si>
    <t>Einreichefrist</t>
  </si>
  <si>
    <t>Bitte lesen Sie zuerst die Anleitung</t>
  </si>
  <si>
    <t>Tabelle</t>
  </si>
  <si>
    <t>Inhalt</t>
  </si>
  <si>
    <t>Start</t>
  </si>
  <si>
    <t>Länderkatalog</t>
  </si>
  <si>
    <t>Erhebungszweck, Rechtsgrundlage, Auskunftspflichtige Personen, Berichtsperiode, Einreichefrist, Vertraulichkeit und Datenschutz</t>
  </si>
  <si>
    <t>Diese Excel-Datei enthält folgende Tabellen:</t>
  </si>
  <si>
    <t>Dieser Release hat die Nummer:</t>
  </si>
  <si>
    <t>Slowenien</t>
  </si>
  <si>
    <t>Marokko (1)</t>
  </si>
  <si>
    <t>Vereinigte Staaten (1)</t>
  </si>
  <si>
    <t>Taiwan (1)</t>
  </si>
  <si>
    <t>2.1 Nordafrika</t>
  </si>
  <si>
    <t>2.2 Übriges Afrika</t>
  </si>
  <si>
    <t>3.1 Nordamerika</t>
  </si>
  <si>
    <t>3.2 Zentralamerika</t>
  </si>
  <si>
    <t>3.3 Südamerika</t>
  </si>
  <si>
    <t>4.1 Naher Osten und Vorderasien</t>
  </si>
  <si>
    <t>1. Europa</t>
  </si>
  <si>
    <t>3. Amerika</t>
  </si>
  <si>
    <t>4. Asien</t>
  </si>
  <si>
    <t>5. Ozeanien und Polargebiet</t>
  </si>
  <si>
    <t>Auswahl von Ländern</t>
  </si>
  <si>
    <t>kontrolliert</t>
  </si>
  <si>
    <t>Konsistenzprüfungen</t>
  </si>
  <si>
    <t>4.2 Übriges Asien</t>
  </si>
  <si>
    <t>1.</t>
  </si>
  <si>
    <t>2.</t>
  </si>
  <si>
    <t>6.</t>
  </si>
  <si>
    <t>7.</t>
  </si>
  <si>
    <t>inkl. Westsahara</t>
  </si>
  <si>
    <t>1. Abgrenzung Länder</t>
  </si>
  <si>
    <t>2. Afrika</t>
  </si>
  <si>
    <t>Werte dürfen nicht negativ sein</t>
  </si>
  <si>
    <t>Feld für die Dateneingabe</t>
  </si>
  <si>
    <t>Berechnetes Feld</t>
  </si>
  <si>
    <t>Konsistenzprüfung</t>
  </si>
  <si>
    <t>Beispiel:</t>
  </si>
  <si>
    <t>für die Eingabe gesperrt</t>
  </si>
  <si>
    <t>für die Eingabe freigegeben</t>
  </si>
  <si>
    <t>ERROR</t>
  </si>
  <si>
    <t>1. Umgang mit dieser Datei</t>
  </si>
  <si>
    <t>Ort</t>
  </si>
  <si>
    <t>Albanien</t>
  </si>
  <si>
    <t>Bosnien und Herzegowina</t>
  </si>
  <si>
    <t>Heiliger Stuhl (Vatikanstadt)</t>
  </si>
  <si>
    <t>Moldau (Moldawien)</t>
  </si>
  <si>
    <t>Montenegro</t>
  </si>
  <si>
    <t>Serbien</t>
  </si>
  <si>
    <t>San Marino</t>
  </si>
  <si>
    <t>Ukraine</t>
  </si>
  <si>
    <t>Algerien</t>
  </si>
  <si>
    <t>Benin</t>
  </si>
  <si>
    <t>Burkina Faso</t>
  </si>
  <si>
    <t>Burundi</t>
  </si>
  <si>
    <t>Kamerun</t>
  </si>
  <si>
    <t>Kap Verde</t>
  </si>
  <si>
    <t>Zentralafrikanische Republik</t>
  </si>
  <si>
    <t>Tschad</t>
  </si>
  <si>
    <t>Kongo</t>
  </si>
  <si>
    <t>Dschibuti</t>
  </si>
  <si>
    <t>Äquatorialguinea</t>
  </si>
  <si>
    <t>Eritrea</t>
  </si>
  <si>
    <t>Äthiopien</t>
  </si>
  <si>
    <t>Gabun</t>
  </si>
  <si>
    <t>Gambia</t>
  </si>
  <si>
    <t>Ghana</t>
  </si>
  <si>
    <t>Guinea</t>
  </si>
  <si>
    <t>Guinea-Bissau</t>
  </si>
  <si>
    <t>Kenia</t>
  </si>
  <si>
    <t>Lesotho</t>
  </si>
  <si>
    <t>Madagaskar</t>
  </si>
  <si>
    <t>Malawi</t>
  </si>
  <si>
    <t>Mali</t>
  </si>
  <si>
    <t>Mauretanien</t>
  </si>
  <si>
    <t>Mosambik</t>
  </si>
  <si>
    <t>Namibia</t>
  </si>
  <si>
    <t>Niger</t>
  </si>
  <si>
    <t>Ruanda</t>
  </si>
  <si>
    <t>Sambia</t>
  </si>
  <si>
    <t>Sao Tomé und Principe</t>
  </si>
  <si>
    <t>Senegal</t>
  </si>
  <si>
    <t>Sierra Leone</t>
  </si>
  <si>
    <t>Simbabwe</t>
  </si>
  <si>
    <t>Somalia</t>
  </si>
  <si>
    <t>Sudan</t>
  </si>
  <si>
    <t>Togo</t>
  </si>
  <si>
    <t>Uganda</t>
  </si>
  <si>
    <t>Aruba</t>
  </si>
  <si>
    <t>Kaimaninseln</t>
  </si>
  <si>
    <t>Costa Rica</t>
  </si>
  <si>
    <t>Kuba</t>
  </si>
  <si>
    <t>Dominikanische Republik</t>
  </si>
  <si>
    <t>El Salvador</t>
  </si>
  <si>
    <t>Guatemala</t>
  </si>
  <si>
    <t>Haiti</t>
  </si>
  <si>
    <t>Jamaika</t>
  </si>
  <si>
    <t>St. Kitts und Nevis</t>
  </si>
  <si>
    <t>Trinidad und Tobago</t>
  </si>
  <si>
    <t>Bolivien</t>
  </si>
  <si>
    <t>Kolumbien</t>
  </si>
  <si>
    <t>Guyana</t>
  </si>
  <si>
    <t>Paraguay</t>
  </si>
  <si>
    <t>Peru</t>
  </si>
  <si>
    <t>Surinam</t>
  </si>
  <si>
    <t>Irak</t>
  </si>
  <si>
    <t>Kuwait</t>
  </si>
  <si>
    <t>Katar</t>
  </si>
  <si>
    <t>Saudi-Arabien</t>
  </si>
  <si>
    <t>Armenien</t>
  </si>
  <si>
    <t>Aserbaidschan</t>
  </si>
  <si>
    <t>Georgien</t>
  </si>
  <si>
    <t>Jordanien</t>
  </si>
  <si>
    <t>Afghanistan</t>
  </si>
  <si>
    <t>Bangladesch</t>
  </si>
  <si>
    <t>Bhutan</t>
  </si>
  <si>
    <t>Kambodscha</t>
  </si>
  <si>
    <t>Kasachstan</t>
  </si>
  <si>
    <t>Korea Dem. Volksrepublik (Nord-)</t>
  </si>
  <si>
    <t>Laos</t>
  </si>
  <si>
    <t>Macau</t>
  </si>
  <si>
    <t>Mongolei</t>
  </si>
  <si>
    <t>Myanmar</t>
  </si>
  <si>
    <t>Nepal</t>
  </si>
  <si>
    <t>Pakistan</t>
  </si>
  <si>
    <t>Sri Lanka</t>
  </si>
  <si>
    <t>Tadschikistan</t>
  </si>
  <si>
    <t>Turkmenistan</t>
  </si>
  <si>
    <t>Usbekistan</t>
  </si>
  <si>
    <t>Vietnam</t>
  </si>
  <si>
    <t>Für mehr Informationen siehe:</t>
  </si>
  <si>
    <t>Mit der Tabulatortaste gelangen Sie zum nächsten Eingabefeld. Es gibt geschützte Felder, z.B. berechnete Totale.</t>
  </si>
  <si>
    <t>3. Inhalt dieser Datei</t>
  </si>
  <si>
    <r>
      <t>4. Navigieren innerhalb d</t>
    </r>
    <r>
      <rPr>
        <sz val="14"/>
        <color indexed="8"/>
        <rFont val="Arial"/>
        <family val="2"/>
      </rPr>
      <t>er Datei</t>
    </r>
  </si>
  <si>
    <t>5. Ausfüllen der Formulare</t>
  </si>
  <si>
    <t>7. Übermittlung der Datei an die SNB</t>
  </si>
  <si>
    <t>Konsistenzprüfungen (rechnerische Prüfungen)</t>
  </si>
  <si>
    <t>Code eingegeben?</t>
  </si>
  <si>
    <t>TT.MM.JJJJ</t>
  </si>
  <si>
    <t>Um die Übersicht zu verbessern können Sie mit dem Filter die Länderansicht nach Ländergruppen oder/und einzelne Länder eingrenzen.</t>
  </si>
  <si>
    <t>4. Navigieren innerhalb der Datei</t>
  </si>
  <si>
    <t>6. Konsistenzprüfungen: Umgang mit Fehlern und Warnungen</t>
  </si>
  <si>
    <t xml:space="preserve">Hier finden Sie weiterführende Informationen zur Abgrenzung und Definition von Ländern (Ländergliederung), Finanzzentren und Internationalen Organisationen. </t>
  </si>
  <si>
    <t>5. Ozeanien &amp; Polargebiet</t>
  </si>
  <si>
    <t>Formulare für
Dateneingabe</t>
  </si>
  <si>
    <t>SS</t>
  </si>
  <si>
    <t>Südsudan</t>
  </si>
  <si>
    <t>BQ</t>
  </si>
  <si>
    <t>Bonaire, St. Eustatius und Saba</t>
  </si>
  <si>
    <t>CW</t>
  </si>
  <si>
    <t>Curaçao</t>
  </si>
  <si>
    <t>SX</t>
  </si>
  <si>
    <t xml:space="preserve"> - Eingabe Ihres Codes, des Stichdatums und Ihrer Kontaktdaten.  
 - Angabe, ob es sich um eine spezielle Lieferung handelt.
     Korrektur: Es handelt sich um eine Korrekturmeldung. 
     Test: Es handelt sich um eine Testlieferung.
 - Übersicht über Resultate der Konsistenzprüfungen .
 - SNB-Kontaktdaten.
</t>
  </si>
  <si>
    <t>Name und Vorname</t>
  </si>
  <si>
    <t>Abteilung</t>
  </si>
  <si>
    <t>Strasse und Nummer</t>
  </si>
  <si>
    <t>PLZ</t>
  </si>
  <si>
    <t>Erhebungsteil</t>
  </si>
  <si>
    <t>Unternehmens-Identifikationsnummer (UID)</t>
  </si>
  <si>
    <t>Firmendomizil</t>
  </si>
  <si>
    <t>Aufgrund welches Rechnungslegungsstandards wurde diese Meldung erstellt?</t>
  </si>
  <si>
    <t>Swiss GAAP FER</t>
  </si>
  <si>
    <t>International Financial Reporting Standard (IFRS)</t>
  </si>
  <si>
    <t>Generally Accepted Accounting Principles (US GAAP)</t>
  </si>
  <si>
    <t>Andere</t>
  </si>
  <si>
    <t>B1</t>
  </si>
  <si>
    <t xml:space="preserve">JA  </t>
  </si>
  <si>
    <t>B2</t>
  </si>
  <si>
    <t xml:space="preserve">NEIN </t>
  </si>
  <si>
    <t>Beteiligungen im Ausland</t>
  </si>
  <si>
    <t>B3</t>
  </si>
  <si>
    <t>B4</t>
  </si>
  <si>
    <t xml:space="preserve"> </t>
  </si>
  <si>
    <t>NOGA 2008 Branchencode</t>
  </si>
  <si>
    <t>Codes</t>
  </si>
  <si>
    <t>Titel 2008</t>
  </si>
  <si>
    <t>010000</t>
  </si>
  <si>
    <t>Landwirtschaft, Jagd und damit verbundene Tätigkeiten</t>
  </si>
  <si>
    <t>020000</t>
  </si>
  <si>
    <t>Forstwirtschaft und Holzeinschlag</t>
  </si>
  <si>
    <t>030000</t>
  </si>
  <si>
    <t>Fischerei und Aquakultur</t>
  </si>
  <si>
    <t>050000</t>
  </si>
  <si>
    <t>Kohlenbergbau</t>
  </si>
  <si>
    <t>060000</t>
  </si>
  <si>
    <t>Gewinnung von Erdöl und Erdgas</t>
  </si>
  <si>
    <t>070000</t>
  </si>
  <si>
    <t>Erzbergbau</t>
  </si>
  <si>
    <t>080000</t>
  </si>
  <si>
    <t>Gewinnung von Steinen und Erden, sonstiger Bergbau</t>
  </si>
  <si>
    <t>090000</t>
  </si>
  <si>
    <t>Erbringung von Dienstleistungen für den Bergbau und für die Gewinnung von Steinen und Erden</t>
  </si>
  <si>
    <t>Herstellung von Nahrungs- und Futtermitteln</t>
  </si>
  <si>
    <t>Getränkeherstellung</t>
  </si>
  <si>
    <t>Tabakverarbeitung</t>
  </si>
  <si>
    <t>Herstellung von Textilien</t>
  </si>
  <si>
    <t>Herstellung von Bekleidung</t>
  </si>
  <si>
    <t>Herstellung von Leder, Lederwaren und Schuhen</t>
  </si>
  <si>
    <t>Herstellung von Holz-, Flecht-, Korb- und Korkwaren (ohne Möbel)</t>
  </si>
  <si>
    <t>Herstellung von Papier, Pappe und Waren daraus</t>
  </si>
  <si>
    <t>Herstellung von Druckerzeugnissen; Vervielfältigung von bespielten Ton-, Bild- und Datenträgern</t>
  </si>
  <si>
    <t>Kokerei und Mineralölverarbeitung</t>
  </si>
  <si>
    <t>Herstellung von chemischen Erzeugnissen</t>
  </si>
  <si>
    <t>Herstellung von pharmazeutischen Erzeugnissen</t>
  </si>
  <si>
    <t>Herstellung von Gummi- und Kunststoffwaren</t>
  </si>
  <si>
    <t>Herstellung von Glas und Glaswaren, Keramik, Verarbeitung von Steinen und Erden</t>
  </si>
  <si>
    <t>Metallerzeugung und -bearbeitung</t>
  </si>
  <si>
    <t>Herstellung von Metallerzeugnissen</t>
  </si>
  <si>
    <t>Herstellung von Datenverarbeitungsgeräten, elektronischen und optischen Erzeugnissen</t>
  </si>
  <si>
    <t>Herstellung von elektrischen Ausrüstungen</t>
  </si>
  <si>
    <t>Maschinenbau</t>
  </si>
  <si>
    <t>Herstellung von Automobilen und Automobilteilen</t>
  </si>
  <si>
    <t>Sonstiger Fahrzeugbau</t>
  </si>
  <si>
    <t>Herstellung von Möbeln</t>
  </si>
  <si>
    <t>Herstellung von sonstigen Waren</t>
  </si>
  <si>
    <t>Reparatur und Installation von Maschinen und Ausrüstungen</t>
  </si>
  <si>
    <t>Energieversorgung</t>
  </si>
  <si>
    <t>Wasserversorgung</t>
  </si>
  <si>
    <t>Abwasserentsorgung</t>
  </si>
  <si>
    <t>Sammlung, Behandlung und Beseitigung von Abfällen; Rückgewinnung</t>
  </si>
  <si>
    <t>Beseitigung von Umweltverschmutzungen und sonstige Entsorgung</t>
  </si>
  <si>
    <t>Vorbereitende Baustellenarbeiten, Bauinstallation und sonstiges Ausbaugewerbe</t>
  </si>
  <si>
    <t>Handel mit Motorfahrzeugen; Instandhaltung und Reparatur von Motorfahrzeugen</t>
  </si>
  <si>
    <t>Grosshandel (ohne Handel mit Motorfahrzeugen)</t>
  </si>
  <si>
    <t>Detailhandel (ohne Handel mit Motorfahrzeugen)</t>
  </si>
  <si>
    <t>Landverkehr und Transport in Rohrfernleitungen</t>
  </si>
  <si>
    <t>Schifffahrt</t>
  </si>
  <si>
    <t>Luftfahrt</t>
  </si>
  <si>
    <t>Lagerei sowie Erbringung von sonstigen Dienstleistungen für den Verkehr</t>
  </si>
  <si>
    <t>Post-, Kurier- und Expressdienste</t>
  </si>
  <si>
    <t>Beherbergung</t>
  </si>
  <si>
    <t>Gastronomie</t>
  </si>
  <si>
    <t>Verlagswesen</t>
  </si>
  <si>
    <t>Herstellung, Verleih und Vertrieb von Filmen und Fernsehprogrammen; Kinos; Tonstudios und Verlegen von Musik</t>
  </si>
  <si>
    <t>Rundfunkveranstalter</t>
  </si>
  <si>
    <t>Telekommunikation</t>
  </si>
  <si>
    <t>Erbringung von Dienstleistungen der Informationstechnologie</t>
  </si>
  <si>
    <t>Informationsdienstleistungen</t>
  </si>
  <si>
    <t>Zentralbanken und Kreditinstitute</t>
  </si>
  <si>
    <t>Beteiligungsgesellschaften</t>
  </si>
  <si>
    <t>Treuhand- und sonstige Fonds und ähnliche Finanzinstitutionen</t>
  </si>
  <si>
    <t>Sonstige Finanzierungsinstitutionen (ohne Investmentgesellschaften 649901)</t>
  </si>
  <si>
    <t>Investmentgesellschaften</t>
  </si>
  <si>
    <t>Versicherungen, Rückversicherungen und Pensionskassen (ohne Sozialversicherung)</t>
  </si>
  <si>
    <t>Mit Finanz- und Versicherungsdienstleistungen verbundene Tätigkeiten</t>
  </si>
  <si>
    <t>Grundstücks- und Wohnungswesen</t>
  </si>
  <si>
    <t>Rechts- und Steuerberatung, Wirtschaftsprüfung</t>
  </si>
  <si>
    <t>Public-Relations- und Unternehmensberatung</t>
  </si>
  <si>
    <t>Architektur- und Ingenieurbüros; technische, physikalische und chemische Untersuchung</t>
  </si>
  <si>
    <t>Werbung und Marktforschung</t>
  </si>
  <si>
    <t>Sonstige freiberufliche, wissenschaftliche und technische Tätigkeiten</t>
  </si>
  <si>
    <t>Veterinärwesen</t>
  </si>
  <si>
    <t>Vermietung von beweglichen Sachen</t>
  </si>
  <si>
    <t>Vermittlung und Überlassung von Arbeitskräften</t>
  </si>
  <si>
    <t>Reisebüros, Reiseveranstalter und Erbringung sonstiger Reservierungsdienstleistungen</t>
  </si>
  <si>
    <t>Wach- und Sicherheitsdienste sowie Detekteien</t>
  </si>
  <si>
    <t>Gebäudebetreuung; Garten- und Landschaftsbau</t>
  </si>
  <si>
    <t>Erbringung von wirtschaftlichen Dienstleistungen für Unternehmen und Privatpersonen a. n. g.</t>
  </si>
  <si>
    <t>Öffentliche Verwaltung, Verteidigung; Sozialversicherung</t>
  </si>
  <si>
    <t>Erziehung und Unterricht</t>
  </si>
  <si>
    <t>Gesundheitswesen</t>
  </si>
  <si>
    <t>Heime (ohne Erholungs- und Ferienheime)</t>
  </si>
  <si>
    <t>Sozialwesen (ohne Heime)</t>
  </si>
  <si>
    <t>Kreative, künstlerische und unterhaltende Tätigkeiten</t>
  </si>
  <si>
    <t>Bibliotheken, Archive, Museen, botanische und zoologische Gärten</t>
  </si>
  <si>
    <t>Spiel-, Wett- und Lotteriewesen</t>
  </si>
  <si>
    <t>Erbringung von Dienstleistungen des Sports, der Unterhaltung und der Erholung</t>
  </si>
  <si>
    <t>Interessenvertretungen sowie kirchliche und sonstige religiöse Vereinigungen (ohne Sozialwesen und Sport)</t>
  </si>
  <si>
    <t>Reparatur von Datenverarbeitungsgeräten und Gebrauchsgütern</t>
  </si>
  <si>
    <t>Erbringung von sonstigen überwiegend persönlichen Dienstleistungen</t>
  </si>
  <si>
    <t>Private Haushalte mit Hauspersonal</t>
  </si>
  <si>
    <t>Herstellung von Waren und Erbringung von Dienstleistungen durch private Haushalte für den Eigenbedarf ohne ausgeprägten Schwerpunkt</t>
  </si>
  <si>
    <t>Exterritoriale Organisationen und Körperschaften</t>
  </si>
  <si>
    <t>Übersicht</t>
  </si>
  <si>
    <t>Titel</t>
  </si>
  <si>
    <t>Frage</t>
  </si>
  <si>
    <t>Auszufüllen</t>
  </si>
  <si>
    <t>Allgemein</t>
  </si>
  <si>
    <t>Kommentare zur Meldung</t>
  </si>
  <si>
    <t>Auskunftspflicht und Meldegrenze</t>
  </si>
  <si>
    <t>Währung und Rundung</t>
  </si>
  <si>
    <t>Beteiligungen im Inland</t>
  </si>
  <si>
    <t>Branche der Unternehmensgruppe im Inland</t>
  </si>
  <si>
    <t>Investoren im Ausland</t>
  </si>
  <si>
    <t>Nicht als Investoren gelten nominierte Aktionäre (nominee shareholders), welche im Namen ihrer Kunden deren Aktien halten.</t>
  </si>
  <si>
    <t>Mittelflüsse in das Inland</t>
  </si>
  <si>
    <t>Mittelrückflüsse in das Ausland</t>
  </si>
  <si>
    <t>Kol. 01</t>
  </si>
  <si>
    <t>Kol. 02</t>
  </si>
  <si>
    <t>Kol. 03</t>
  </si>
  <si>
    <t>Kol. 04</t>
  </si>
  <si>
    <t xml:space="preserve">Erleichterung Dateneingabe: Über die beiden Filter 'Ländergruppe' und 'Länder' kann die Länderliste auf einzelne oder mehrere Ländergruppen sowie Länder eingeschränkt werden. </t>
  </si>
  <si>
    <t>Kol. 11</t>
  </si>
  <si>
    <t>Kol. 12</t>
  </si>
  <si>
    <t>Kol. 13</t>
  </si>
  <si>
    <t>Kol. 05</t>
  </si>
  <si>
    <t>Kol. 06</t>
  </si>
  <si>
    <t>Kol. 07</t>
  </si>
  <si>
    <t>Kol. 08</t>
  </si>
  <si>
    <t>Kol. 09</t>
  </si>
  <si>
    <t>Kol. 10</t>
  </si>
  <si>
    <t>Allgemeine Hinweise</t>
  </si>
  <si>
    <t>1.1</t>
  </si>
  <si>
    <t>1.2</t>
  </si>
  <si>
    <t>1.3</t>
  </si>
  <si>
    <t>1.4</t>
  </si>
  <si>
    <t>1.5</t>
  </si>
  <si>
    <t>1.6</t>
  </si>
  <si>
    <t>1.7</t>
  </si>
  <si>
    <t>6.1</t>
  </si>
  <si>
    <t>6.2</t>
  </si>
  <si>
    <t>7.3</t>
  </si>
  <si>
    <t>7.4</t>
  </si>
  <si>
    <t>7.5</t>
  </si>
  <si>
    <t>- Übersicht der auszufüllenden Formulare
- Ihre Kommentare zur Meldung
- Zusammenfassung Ihrer Meldung</t>
  </si>
  <si>
    <t>1. Allgemeine Hinweise</t>
  </si>
  <si>
    <t>Grunddaten</t>
  </si>
  <si>
    <t>1. Stammdaten</t>
  </si>
  <si>
    <t>1.1 Angaben zum Unternehmen</t>
  </si>
  <si>
    <t>1.2 Neugründung, Übernahme, Fusion, Liquidation</t>
  </si>
  <si>
    <t>2. Bestimmung der auszufüllenden Formulare</t>
  </si>
  <si>
    <t>Ok</t>
  </si>
  <si>
    <t>Nein, keine Aussage trifft zu.</t>
  </si>
  <si>
    <t>Ihr Unternehmen wurde neu gegründet.</t>
  </si>
  <si>
    <t>Ihr Unternehmen fusionierte.</t>
  </si>
  <si>
    <t>Ihr Unternehmen wurde übernommen.</t>
  </si>
  <si>
    <t>Ihr Unternehmen wurde liquidiert.</t>
  </si>
  <si>
    <t>Mehrere Aussagen treffen zu.</t>
  </si>
  <si>
    <t>Es wurden verschiedene Standards verwendet.</t>
  </si>
  <si>
    <t>Question_1.2</t>
  </si>
  <si>
    <t>Anzahl Antworten 2</t>
  </si>
  <si>
    <t>Anzahl Antworten 1</t>
  </si>
  <si>
    <t>A2</t>
  </si>
  <si>
    <t>A3</t>
  </si>
  <si>
    <t>A4</t>
  </si>
  <si>
    <t>A1 - A4</t>
  </si>
  <si>
    <t>Anzahl Werte Werte</t>
  </si>
  <si>
    <t>Anzahl Werte</t>
  </si>
  <si>
    <t>Betreffend Erhebungsteil</t>
  </si>
  <si>
    <t>Kommentar</t>
  </si>
  <si>
    <t>Meldung ausgefüllt?</t>
  </si>
  <si>
    <t>Zusammenfassung der Meldung</t>
  </si>
  <si>
    <t>- Stammdaten  (Angaben zum Unternehmen, Unternehmensstatus, Beherrschung und Rechnungslegungsstandard)
- Fragen zur Bestimmung der auszufüllenden Formulare</t>
  </si>
  <si>
    <t>Grunddaten zur Bestimmung der auszufüllenden Formulare</t>
  </si>
  <si>
    <t>Wert &gt; 100 Mrd CHF vorhanden?</t>
  </si>
  <si>
    <t>Prüfregeln</t>
  </si>
  <si>
    <t>2. Erläuterungen zu den Grunddaten</t>
  </si>
  <si>
    <t>Wert &gt; 100 Mrd vorhanden ?</t>
  </si>
  <si>
    <t>Warnung</t>
  </si>
  <si>
    <t>Stammdaten und Bestimmung der auszufüllenden Formulare</t>
  </si>
  <si>
    <t>nicht ausfüllen</t>
  </si>
  <si>
    <t>nicht auszufüllen</t>
  </si>
  <si>
    <t>Zahlungsbilanz</t>
  </si>
  <si>
    <t>2.3 Investoren mit Sitz im Ausland</t>
  </si>
  <si>
    <t>2.2 Branche</t>
  </si>
  <si>
    <t>Belarus (Weissrussland)</t>
  </si>
  <si>
    <t>Libyen</t>
  </si>
  <si>
    <t>Angola (1)</t>
  </si>
  <si>
    <t>Brit. Territorium im indischen Ozean (1)</t>
  </si>
  <si>
    <t>Komoren (1)</t>
  </si>
  <si>
    <t>Kongo demokratische Republik (1)</t>
  </si>
  <si>
    <t>Mauritius (1)</t>
  </si>
  <si>
    <t>Seychellen (1)</t>
  </si>
  <si>
    <t>St. Helena (1)</t>
  </si>
  <si>
    <t>Tansania (1)</t>
  </si>
  <si>
    <t>Honduras (1)</t>
  </si>
  <si>
    <t>Nicaragua (1)</t>
  </si>
  <si>
    <t>Panama (1)</t>
  </si>
  <si>
    <t>Grenada (1)</t>
  </si>
  <si>
    <t>St. Lucia</t>
  </si>
  <si>
    <t>St. Martin (1)</t>
  </si>
  <si>
    <t>St. Vincent und die Grenadinen (1)</t>
  </si>
  <si>
    <t>Ecuador (1)</t>
  </si>
  <si>
    <t>Jemen (1)</t>
  </si>
  <si>
    <t>Oman (1)</t>
  </si>
  <si>
    <t>Syrien</t>
  </si>
  <si>
    <t>Vereinigte Arabische Emirate (1)</t>
  </si>
  <si>
    <t>Föderierte Staaten von Mikronesien (1)</t>
  </si>
  <si>
    <t>Französisch-Polynesien</t>
  </si>
  <si>
    <t>Heard und McDonaldinseln</t>
  </si>
  <si>
    <t>Neukaledonien</t>
  </si>
  <si>
    <t>Nördliche Marianen</t>
  </si>
  <si>
    <t>Papua-Neuguinea (1)</t>
  </si>
  <si>
    <t>Salomonen</t>
  </si>
  <si>
    <t>Tokelau</t>
  </si>
  <si>
    <t>Wallis und Futuna</t>
  </si>
  <si>
    <t>Timor-Leste (1)</t>
  </si>
  <si>
    <t>Wallis und Futuna (1)</t>
  </si>
  <si>
    <t>Salomonen (1)</t>
  </si>
  <si>
    <t>Pitcairninseln (1)</t>
  </si>
  <si>
    <t>Nördliche Marianen (1)</t>
  </si>
  <si>
    <t>Neukaledonien (1)</t>
  </si>
  <si>
    <t>Französisch-Polynesien (1)</t>
  </si>
  <si>
    <r>
      <t xml:space="preserve">Bitte übermitteln Sie die Excel-Datei über die Internetplattform </t>
    </r>
    <r>
      <rPr>
        <b/>
        <sz val="10"/>
        <rFont val="Arial"/>
        <family val="2"/>
      </rPr>
      <t>eSurvey.</t>
    </r>
    <r>
      <rPr>
        <sz val="10"/>
        <rFont val="Arial"/>
        <family val="2"/>
      </rPr>
      <t xml:space="preserve"> </t>
    </r>
  </si>
  <si>
    <t>Angola</t>
  </si>
  <si>
    <t>Brit. Territorium im indischen Ozean</t>
  </si>
  <si>
    <t>Komoren</t>
  </si>
  <si>
    <t>Kongo demokratische Republik</t>
  </si>
  <si>
    <t>Mauritius</t>
  </si>
  <si>
    <t>Seychellen</t>
  </si>
  <si>
    <t>St. Helena</t>
  </si>
  <si>
    <t>Tansania</t>
  </si>
  <si>
    <t>inkl. Cabinda</t>
  </si>
  <si>
    <t>Grande Comore, Anjouan und Mohéli</t>
  </si>
  <si>
    <t>Ehemals Republik Zaire</t>
  </si>
  <si>
    <t>inkl. Rodrigues, Agalegainseln und Cargados Carajos Shoals (St. Brandoninseln)</t>
  </si>
  <si>
    <t>inkl. Ascension und Tristan da Cunha</t>
  </si>
  <si>
    <t>inkl. südliche Grenadinen</t>
  </si>
  <si>
    <t>inkl. Schwaneninseln</t>
  </si>
  <si>
    <t>Tanganjika, Sansibar und Pemba</t>
  </si>
  <si>
    <t>inkl. Maisinseln</t>
  </si>
  <si>
    <t>inkl. der ehemaligen Kanal-Zone</t>
  </si>
  <si>
    <t>inkl. Nord-Grenadinen</t>
  </si>
  <si>
    <t>inkl. Galapagosinseln</t>
  </si>
  <si>
    <t>inkl. Kuria Muria Inseln</t>
  </si>
  <si>
    <t>Abu Dhabi, Dubai, Schardscha, Adschman, Umm al Kaiwain, Ras al Chaima und Fudschaira</t>
  </si>
  <si>
    <t>Ehemals Nordjemen und Südjemen; inkl. der Inseln Kamaran, Perim und Sokotra</t>
  </si>
  <si>
    <t>Westjordanland (inkl. Ost-Jerusalem) und Gazastreifen</t>
  </si>
  <si>
    <t>inkl. der Lakkadiven, Minicoy, Aminiven und der Andaman- und Nicobar-Inseln</t>
  </si>
  <si>
    <t>Halbinsel Malaysia und Ostmalaysia (Sarawak, Sabah und Labuan)</t>
  </si>
  <si>
    <t>Zollgebiet Taiwan, Penghu, Kinmen und Matsu; Früher Formosa</t>
  </si>
  <si>
    <t>inkl. Exklave Oecussi</t>
  </si>
  <si>
    <t>inkl. Baker, Howland, Johnston-Atoll, Kingmanriff, Palmyra-Atoll, Jarvis-, Midway- und Wake-Inseln</t>
  </si>
  <si>
    <t>inkl. Marquesas, Gesellschaftsinseln (inkl. Tahiti), Tuamotu-Archipel, Gambier- und Austral-Inseln. Auch Clipperton</t>
  </si>
  <si>
    <t>Ostteil der Insel Neuguinea, Bismarck-Archipel (darunter Neubritannien, Neuirland, Neuhannover und Admiralitätsinseln); nördliche Salomonen (Bougainville und Buka); Trobriand-, Woodlark-, Entrecasteauxinseln und Louisiade-Archipel</t>
  </si>
  <si>
    <t>inkl. Alofi</t>
  </si>
  <si>
    <t>Oman</t>
  </si>
  <si>
    <t>Vereinigte Arabische Emirate</t>
  </si>
  <si>
    <t>Jemen</t>
  </si>
  <si>
    <t>Indien</t>
  </si>
  <si>
    <t>Malaysia</t>
  </si>
  <si>
    <t>Taiwan</t>
  </si>
  <si>
    <t>Timor-Leste</t>
  </si>
  <si>
    <t>Kleinere amerikanische Überseeinseln</t>
  </si>
  <si>
    <t>Föderierte Staaten von Mikronesien</t>
  </si>
  <si>
    <t>Papua-Neuguinea</t>
  </si>
  <si>
    <t>https://surveys.snb.ch</t>
  </si>
  <si>
    <t>Färöer</t>
  </si>
  <si>
    <t>Tschagoinseln</t>
  </si>
  <si>
    <t>St. Martin</t>
  </si>
  <si>
    <t>Südlicher Teil</t>
  </si>
  <si>
    <t>Grenada</t>
  </si>
  <si>
    <t>Honduras</t>
  </si>
  <si>
    <t>inkl. Monaco, Französisch Guyana, Guadeloupe, Martinique, Réunion, Saint Barthélémy, 
Saint Martin, Saint-Pierre und Miquelon, Mayotte</t>
  </si>
  <si>
    <t>Insel Mahé, Praslin, La Digue, Frégate und Silhouette; Amiranteinseln (darunter Des Roches, 
Alphonse, Plate und Coëtivy); Farquhar (darunter Providence); Aldabra und Cosmoledoinseln</t>
  </si>
  <si>
    <t>St. Vincent und die Grenadinen</t>
  </si>
  <si>
    <t>Ecuador</t>
  </si>
  <si>
    <t>Panama</t>
  </si>
  <si>
    <t>Nicaragua</t>
  </si>
  <si>
    <t>Palästinensische Gebiete</t>
  </si>
  <si>
    <t>inkl. Karolineninseln (ausser Palau), Yap, Chuuk, Pohnpei, Kosrae</t>
  </si>
  <si>
    <t>inkl. Loyalitätsinseln (Maré, Lifou und Ouvéa)</t>
  </si>
  <si>
    <t>Marianen ausser Guam</t>
  </si>
  <si>
    <t>inkl. Henderson, Ducie und Oeno</t>
  </si>
  <si>
    <t>inkl. Kerguelen, Amsterdam und Saint-Paul und Crozetinseln, Adelieland und die Verstreuten 
Inseln</t>
  </si>
  <si>
    <t>inkl. südliche Salamoneninseln, in erster Linie Guadalcanal, Malaita, San Christobal, Santa Isabel, 
Choiseul</t>
  </si>
  <si>
    <r>
      <t>Falklandinseln</t>
    </r>
    <r>
      <rPr>
        <strike/>
        <sz val="10"/>
        <rFont val="Arial"/>
        <family val="2"/>
      </rPr>
      <t/>
    </r>
  </si>
  <si>
    <t>Slowakei</t>
  </si>
  <si>
    <r>
      <t xml:space="preserve">Vereinigtes Königreich </t>
    </r>
    <r>
      <rPr>
        <sz val="10"/>
        <rFont val="Arial"/>
        <family val="2"/>
      </rPr>
      <t>(1)</t>
    </r>
  </si>
  <si>
    <t>Zypern</t>
  </si>
  <si>
    <t>Botsuana</t>
  </si>
  <si>
    <t>Côte d'Ivoire</t>
  </si>
  <si>
    <t>Südafrika</t>
  </si>
  <si>
    <t>Turks- und Caicosinseln</t>
  </si>
  <si>
    <t>Palästinensische Gebiete (1)</t>
  </si>
  <si>
    <t>Iran</t>
  </si>
  <si>
    <t>Brunei Darussalam</t>
  </si>
  <si>
    <t>Hongkong</t>
  </si>
  <si>
    <t>Korea Republik (Süd-)</t>
  </si>
  <si>
    <t>Kleinere amerikanische Überseeinseln (1)</t>
  </si>
  <si>
    <t>Pitcairninseln</t>
  </si>
  <si>
    <t>Cookinseln</t>
  </si>
  <si>
    <t>Französische Süd- und Antarktisgebiete (1)</t>
  </si>
  <si>
    <t>Kirgisistan</t>
  </si>
  <si>
    <t>Französische Süd- und Antarktisgebiete</t>
  </si>
  <si>
    <t>Definition des Inlandes/Auslandes</t>
  </si>
  <si>
    <t>Branchencodes</t>
  </si>
  <si>
    <t>gesperrtes Feld</t>
  </si>
  <si>
    <t>8.0</t>
  </si>
  <si>
    <t>Instructions</t>
  </si>
  <si>
    <t>Anleitung: Diese Tabelle enthält Informationen zum Umgang mit dieser Datei.</t>
  </si>
  <si>
    <t>Metadata</t>
  </si>
  <si>
    <t>Overview</t>
  </si>
  <si>
    <t>Notes</t>
  </si>
  <si>
    <t>BRNCH_Codes</t>
  </si>
  <si>
    <t>CNTR_List</t>
  </si>
  <si>
    <t>XXXXXX</t>
  </si>
  <si>
    <r>
      <t>(1) Abgrenzung siehe Tabellenblatt "</t>
    </r>
    <r>
      <rPr>
        <i/>
        <sz val="10"/>
        <color indexed="8"/>
        <rFont val="Arial"/>
        <family val="2"/>
      </rPr>
      <t>CNTR_List</t>
    </r>
    <r>
      <rPr>
        <sz val="10"/>
        <color theme="1"/>
        <rFont val="Arial"/>
        <family val="2"/>
      </rPr>
      <t>", Tabelle "</t>
    </r>
    <r>
      <rPr>
        <i/>
        <sz val="10"/>
        <color indexed="8"/>
        <rFont val="Arial"/>
        <family val="2"/>
      </rPr>
      <t>Länderdefinitionen"</t>
    </r>
  </si>
  <si>
    <t>Grenzüberschreitende Beteiligungen: Jahreserhebung</t>
  </si>
  <si>
    <t>INP50</t>
  </si>
  <si>
    <t>Geben Sie bitte das statistisch relevante Ergebnis von Beteiligungen im Ausland an.</t>
  </si>
  <si>
    <t>Statistisch relevantes Ergebnis (gemäss Beteiligungsquote)</t>
  </si>
  <si>
    <t>Land der direkten Beteiligung</t>
  </si>
  <si>
    <t>INP05</t>
  </si>
  <si>
    <t>Kennzahlen des Unternehmens und der Unternehmensgruppe im Inland</t>
  </si>
  <si>
    <t>Unternehmen</t>
  </si>
  <si>
    <t>Eigenkapitalbestand vor Gewinnverwendung</t>
  </si>
  <si>
    <t>Statistisch relevantes Ergebnis im Berichtsjahr</t>
  </si>
  <si>
    <t>Personalbestand im Inland nach Köpfen am Ende des Berichtsjahrs</t>
  </si>
  <si>
    <t>INP10</t>
  </si>
  <si>
    <t>Name des Unternehmens</t>
  </si>
  <si>
    <t>Total Personalbestand nach Köpfen</t>
  </si>
  <si>
    <t>Beteiligungsquote am Eigenkapital in %</t>
  </si>
  <si>
    <t>INP20</t>
  </si>
  <si>
    <t>Name des Investors</t>
  </si>
  <si>
    <t>Name</t>
  </si>
  <si>
    <t>Domizilland des letztlich Berechtigten</t>
  </si>
  <si>
    <t>Beteiligungsquote am Eigenkapital</t>
  </si>
  <si>
    <t>Mittelflüsse auf dem Eigenkapital (gemäss Beteiligungsquote)</t>
  </si>
  <si>
    <t>Nicht rückforderbare Quellensteuer auf die Dividende</t>
  </si>
  <si>
    <t>Kapitalverflechtungen mit Investoren mit Sitz im Ausland</t>
  </si>
  <si>
    <t>Angaben zur Ansprechsperson</t>
  </si>
  <si>
    <t>Hält ihr Unternehmen Beteiligungen im Inland?</t>
  </si>
  <si>
    <t>JA</t>
  </si>
  <si>
    <t>NEIN</t>
  </si>
  <si>
    <t>über 50%</t>
  </si>
  <si>
    <t>10% - 50%</t>
  </si>
  <si>
    <t>weniger als 10%</t>
  </si>
  <si>
    <t>keine Beteiligung</t>
  </si>
  <si>
    <t>Total Eigenkapital 
in Mio. CHF</t>
  </si>
  <si>
    <t>Bitte konsolidieren Sie wenn möglich alle Beteiligungen im Inland, an denen Ihr Unternehmen mindestens 10% des stimmberechtigten Eigenkapitals hält.</t>
  </si>
  <si>
    <t>Ausschüttung von Dividenden an Investoren</t>
  </si>
  <si>
    <t>Nicht rückforderbare Quellensteuer auf die Dividenden</t>
  </si>
  <si>
    <t>Sonstige Veränderungen      = (13) - (06) - (07) - (11) + (08) + (09) + (10)</t>
  </si>
  <si>
    <t>Veränderungen des Eigenkapitals während des Berichtsjahrs</t>
  </si>
  <si>
    <t>INP30</t>
  </si>
  <si>
    <t>Total Inland</t>
  </si>
  <si>
    <t>Total Ausland</t>
  </si>
  <si>
    <t>Im Streubesitz</t>
  </si>
  <si>
    <t>INP40</t>
  </si>
  <si>
    <t>Bitte geben Sie die Mittelflüsse mit Beteiligungen im Ausland und den Eigenkapitalbestand der Beteiligungen im Ausland gemäss Beteiligungsquote an.</t>
  </si>
  <si>
    <t>Ausschüttung von Dividenden durch direkte Beteiligungen</t>
  </si>
  <si>
    <t>Mittelabflüsse in das Ausland</t>
  </si>
  <si>
    <t>Mittelrückflüsse in das Inland</t>
  </si>
  <si>
    <t>Sonstige Veränderungen</t>
  </si>
  <si>
    <t>Statistisch relevantes Ergebnis (gemäss Beteiligungsquote)
(gemäss INP40)</t>
  </si>
  <si>
    <t>INP60</t>
  </si>
  <si>
    <t>Land der Tochter/Beteiligung/Filiale</t>
  </si>
  <si>
    <t>Personalbestand per Jahresende</t>
  </si>
  <si>
    <t>Anzahl Unternehmen</t>
  </si>
  <si>
    <t>INP</t>
  </si>
  <si>
    <t>Die Angaben beziehen sich auf ein Kalenderjahr.</t>
  </si>
  <si>
    <t>Grunddaten - Grenzüberschreitende Beteiligungen</t>
  </si>
  <si>
    <t>Investoren mit Sitz im Ausland</t>
  </si>
  <si>
    <t>INP05 - Kennzahlen</t>
  </si>
  <si>
    <t>Unternehmensgruppe im Inland konsolidiert</t>
  </si>
  <si>
    <t>Eigenkapitalbestand</t>
  </si>
  <si>
    <t>Das Eigenkapital setzt sich zusammen aus folgenden Positionen:</t>
  </si>
  <si>
    <t xml:space="preserve">Statistisch relevantes Ergebnis </t>
  </si>
  <si>
    <t>Bitte berechnen Sie das statistisch relevante Ergebnis nach folgender Anleitung:</t>
  </si>
  <si>
    <t>- Abschreibungen (auf Sachanlagen und immateriellen Vermögensgegenstände)</t>
  </si>
  <si>
    <t>+ Zuschreibungen (auf Sachanlagen und immateriellen Vermögensgegenständen)</t>
  </si>
  <si>
    <t xml:space="preserve">Beispielsweise Aufwände/Erträge aufgrund von: </t>
  </si>
  <si>
    <t>Personalbestand</t>
  </si>
  <si>
    <t>Eigenkapital</t>
  </si>
  <si>
    <t>Gesamtes Eigenkapital</t>
  </si>
  <si>
    <t>Letztlich Berechtigter</t>
  </si>
  <si>
    <t>INP30 - Kapitalverflechtungen mit Investoren mit Sitz im Ausland</t>
  </si>
  <si>
    <t>7.1 / 7.2</t>
  </si>
  <si>
    <t>7.3 / 7.4</t>
  </si>
  <si>
    <t>Nicht rückforderbare Quellensteuer</t>
  </si>
  <si>
    <t>Wechsel des Investors im Ausland</t>
  </si>
  <si>
    <t>INP40 - Beteiligungen im Ausland (Teil 1) - Ergebnis</t>
  </si>
  <si>
    <t>Relevante Beteiligungen</t>
  </si>
  <si>
    <t>A1 berücksichtigen</t>
  </si>
  <si>
    <t>B1 und B2 berücksichtigen</t>
  </si>
  <si>
    <t>C1 und C2 berücksichtigen</t>
  </si>
  <si>
    <t xml:space="preserve">Konsolidierung/Berechnung des Ergebnisses </t>
  </si>
  <si>
    <t>Statistisch relevantes Ergebnis von Beteiligungen im Ausland gemäss Beteiligungsquote</t>
  </si>
  <si>
    <t>INP50 - Beteiligungen im Ausland (Teil 2) - Eigenkapital</t>
  </si>
  <si>
    <t>A1 berücksichtigen (direkt 40%)</t>
  </si>
  <si>
    <t>Veränderungen des Eigenkapitals während des Berichtsjahres</t>
  </si>
  <si>
    <t>9.5 / 9.6</t>
  </si>
  <si>
    <t>9.7 / 9.8</t>
  </si>
  <si>
    <t>10.</t>
  </si>
  <si>
    <t>INP60 - Operative Angaben - Beteiligungen im Ausland</t>
  </si>
  <si>
    <t>A1 nicht berücksichtigen (unter 50%)</t>
  </si>
  <si>
    <t>B1 und B2 berücksichtigen (über 50%)</t>
  </si>
  <si>
    <t>Umsatz der Töchter/Beteiligungen</t>
  </si>
  <si>
    <t>Bitte beachten Sie für Beteiligungen im Ausland mit Hauptaktivität in diesen Branchen folgende Regeln:</t>
  </si>
  <si>
    <t>Konsolidierung/Berechnung der Variablen</t>
  </si>
  <si>
    <t>Land</t>
  </si>
  <si>
    <t>S1</t>
  </si>
  <si>
    <t>5. Ozeanien &amp; Polarregionen</t>
  </si>
  <si>
    <t>O1</t>
  </si>
  <si>
    <r>
      <t xml:space="preserve">Die vorliegende Excel-Datei enthält mehrere Tabellenblätter. Über die </t>
    </r>
    <r>
      <rPr>
        <b/>
        <sz val="10"/>
        <rFont val="Arial"/>
        <family val="2"/>
      </rPr>
      <t>Tabellenreiter</t>
    </r>
    <r>
      <rPr>
        <sz val="10"/>
        <rFont val="Arial"/>
        <family val="2"/>
      </rPr>
      <t xml:space="preserve"> können Sie zwischen den Tabellenblättern navigieren. Auf den 
Tabellenblättern finden Sie Hyperlinks (blau markiert), die Sie zu anderen Positionen innerhalb der Datei führen. </t>
    </r>
  </si>
  <si>
    <t>Jahreserhebung</t>
  </si>
  <si>
    <t>Grenzüberschreitende Beteiligungen</t>
  </si>
  <si>
    <t>Vorgehen nach dem Ausfüllen der Erhebung:</t>
  </si>
  <si>
    <t>2.1 Beteiligungen im Inland</t>
  </si>
  <si>
    <t>Operative Angaben der Mehrheitsbeteiligungen im Ausland</t>
  </si>
  <si>
    <t>Verflechtungen mit Investoren im Ausland</t>
  </si>
  <si>
    <t>Anteil der Investoren im Ausland am Eigenkapital</t>
  </si>
  <si>
    <t>in %</t>
  </si>
  <si>
    <t xml:space="preserve">Mittelflüsse in das Inland </t>
  </si>
  <si>
    <t>in Mio. CHF</t>
  </si>
  <si>
    <t>An Investoren im Ausland ausgeschüttete Dividenden</t>
  </si>
  <si>
    <t>Ihre Unternehmensgruppe im Inland</t>
  </si>
  <si>
    <t>Statistisch relevantes Ergebnis</t>
  </si>
  <si>
    <t>Personalbestand im Inland</t>
  </si>
  <si>
    <t>Verflechtungen mit Beteiligungen im Ausland</t>
  </si>
  <si>
    <t>Eigenkapital der Beteiligungen im Ausland</t>
  </si>
  <si>
    <t>Von Beteiligungen im Ausland erhaltene Dividenden</t>
  </si>
  <si>
    <t>Operative Angaben zu Beteiligungen im Ausland</t>
  </si>
  <si>
    <t>Anzahl Mehrheitsbeteiligungen im Ausland</t>
  </si>
  <si>
    <t>Umsatz der Mehrheitsbeteiligungen im Ausland</t>
  </si>
  <si>
    <t>Personalbestand der Mehrheitsbeteiligungen im Ausland</t>
  </si>
  <si>
    <t>Statistisch relevantes Ergebnis der Beteiligungen im Ausland</t>
  </si>
  <si>
    <t>4. - 10. Erläuterungen zu den Formularen</t>
  </si>
  <si>
    <t>4.1</t>
  </si>
  <si>
    <t>4.3</t>
  </si>
  <si>
    <t>4.4</t>
  </si>
  <si>
    <t>5.1</t>
  </si>
  <si>
    <t>5.2</t>
  </si>
  <si>
    <t>5.3</t>
  </si>
  <si>
    <t>INP20 - Investoren mit Sitz im Inland</t>
  </si>
  <si>
    <t>INP10 - Beteiligungen im Inland</t>
  </si>
  <si>
    <t>9.5</t>
  </si>
  <si>
    <t>9.6</t>
  </si>
  <si>
    <t>9.7</t>
  </si>
  <si>
    <t>9.8</t>
  </si>
  <si>
    <t>9.9</t>
  </si>
  <si>
    <t>10.1</t>
  </si>
  <si>
    <t>10.2</t>
  </si>
  <si>
    <t>10.3</t>
  </si>
  <si>
    <t>F4</t>
  </si>
  <si>
    <t>A5</t>
  </si>
  <si>
    <t>A7</t>
  </si>
  <si>
    <t>S3</t>
  </si>
  <si>
    <t>S6</t>
  </si>
  <si>
    <t xml:space="preserve">Die Formulare verteilen sich auf die Tabellen INP05.MELD bis INP60.MELD. </t>
  </si>
  <si>
    <t>INP05-INP60</t>
  </si>
  <si>
    <r>
      <t xml:space="preserve">Bitte überprüfen Sie untenstehende Tabelle </t>
    </r>
    <r>
      <rPr>
        <b/>
        <sz val="10"/>
        <color indexed="8"/>
        <rFont val="Arial"/>
        <family val="2"/>
      </rPr>
      <t>nach</t>
    </r>
    <r>
      <rPr>
        <sz val="10"/>
        <color theme="1"/>
        <rFont val="Arial"/>
        <family val="2"/>
      </rPr>
      <t xml:space="preserve"> dem Ausfüllen der Erhebung. </t>
    </r>
    <r>
      <rPr>
        <b/>
        <sz val="10"/>
        <color indexed="8"/>
        <rFont val="Arial"/>
        <family val="2"/>
      </rPr>
      <t>Während</t>
    </r>
    <r>
      <rPr>
        <sz val="10"/>
        <color theme="1"/>
        <rFont val="Arial"/>
        <family val="2"/>
      </rPr>
      <t xml:space="preserve"> dem Ausfüllen der Erhebung können Sie sich am 
Register 'Overview' orientieren. Das Register 'Overview' ist bereit, sobald Sie das Register 'Metadata' ausgefüllt haben.</t>
    </r>
  </si>
  <si>
    <t>- Falls Fehler angezeigt werden, korrigieren Sie bitte die Werte in der betreffenden Tabelle.
- Falls Warnungen angezeigt werden, überprüfen Sie bitte die Angaben in der betreffenden Tabelle. Sind diese korrekt, bestätigen Sie dies, 
  indem Sie das Kästchen "kontrolliert" anklicken.</t>
  </si>
  <si>
    <r>
      <t xml:space="preserve">Trifft in der Berichtsperiode auf ihr Unternehmen eine der folgenden Aussagen zu?
</t>
    </r>
    <r>
      <rPr>
        <sz val="10"/>
        <color indexed="10"/>
        <rFont val="Arial"/>
        <family val="2"/>
      </rPr>
      <t>(Auswahl aus dem Drop-Down Menu im Antwortfeld rechts)</t>
    </r>
  </si>
  <si>
    <t>in Mio. CHF, mit mindestens einer Kommastelle</t>
  </si>
  <si>
    <t>Beträge in Mio. CHF, mit mindestens einer Kommastelle</t>
  </si>
  <si>
    <t>Geben Sie bitte den gesamten Personalbestand aller Mehrheitsbeteiligungen an und nicht den Personalbestand nach der Beteiligungsquote.</t>
  </si>
  <si>
    <t xml:space="preserve">Beispiel:     </t>
  </si>
  <si>
    <t>Geben Sie nur grenzüberschreitende Mittelflüsse zwischen Ihrer Unternehmensgruppe im Inland und direkten Beteiligungen im Ausland an. 
(Anteil am Eigenkapital von mindestens 10%). Folgende Geschäftsfälle führen zu den häufigsten Veränderungen am Eigenkapital der Beteiligungen:</t>
  </si>
  <si>
    <t xml:space="preserve"> Mittelflüsse </t>
  </si>
  <si>
    <t xml:space="preserve"> Dividenden</t>
  </si>
  <si>
    <t xml:space="preserve"> Unternehmensergebnis</t>
  </si>
  <si>
    <t xml:space="preserve"> Wechselkurs zum Zeitpunkt des Abschlusses</t>
  </si>
  <si>
    <t>– Grundkapital (Nominalkapital)</t>
  </si>
  <si>
    <t>– Kapitalreserven</t>
  </si>
  <si>
    <t>– Gewinnreserven</t>
  </si>
  <si>
    <t xml:space="preserve">– Gewinn- und Verlustvortrag (sofern nicht bereits in den Gewinnreserven berücksichtigt) </t>
  </si>
  <si>
    <t>– Jahresgewinn oder -verlust</t>
  </si>
  <si>
    <t>– Umstrukturierungen</t>
  </si>
  <si>
    <t>– Stilllegung/Verkauf von Betriebsteilen</t>
  </si>
  <si>
    <t>– Muttergesellschaften im Ausland</t>
  </si>
  <si>
    <t>– Zwischengesellschaften im Ausland</t>
  </si>
  <si>
    <t>– Privatpersonen im Ausland</t>
  </si>
  <si>
    <t>– Öffentliche Institutionen im Ausland</t>
  </si>
  <si>
    <t>+/– Finanzergebnis</t>
  </si>
  <si>
    <t xml:space="preserve"> = Gewinn vor ausserordentlichem Erfolg 
    und Steuern</t>
  </si>
  <si>
    <t xml:space="preserve"> + Steuerertrag (inkl. latente Steuern)</t>
  </si>
  <si>
    <t xml:space="preserve"> = Statistisch relevantes Ergebnis</t>
  </si>
  <si>
    <t xml:space="preserve"> – Steueraufwand (inkl. latente Steuern)</t>
  </si>
  <si>
    <t xml:space="preserve"> + Zuschreibungen 
   (auf Sachanlagen und immateriellen
    Vermögensgegenständen)</t>
  </si>
  <si>
    <t xml:space="preserve"> Bruttogewinn </t>
  </si>
  <si>
    <t xml:space="preserve"> Berechnung für Banken</t>
  </si>
  <si>
    <t xml:space="preserve"> Berechnung für Versicherungen</t>
  </si>
  <si>
    <t xml:space="preserve"> Ergebnis aus dem Versicherungs- und 
 Rückversicherungsgeschäft</t>
  </si>
  <si>
    <t xml:space="preserve"> Standardberechnung</t>
  </si>
  <si>
    <t xml:space="preserve"> EBITDA </t>
  </si>
  <si>
    <t xml:space="preserve"> = EBIT </t>
  </si>
  <si>
    <t xml:space="preserve"> + Zuschreibungen 
   (auf Sachanlagen und immateriellen 
    Vermögensgegenständen)</t>
  </si>
  <si>
    <t xml:space="preserve"> x Beteiligungsquote am Ende der Berichtsperiode</t>
  </si>
  <si>
    <t xml:space="preserve"> = Statistisch relevantes Ergebnis (gemäss Beteiligungsquote)</t>
  </si>
  <si>
    <r>
      <t xml:space="preserve"> </t>
    </r>
    <r>
      <rPr>
        <sz val="10"/>
        <color indexed="8"/>
        <rFont val="Arial"/>
        <family val="2"/>
      </rPr>
      <t>= Statistisch relevantes Ergebnis</t>
    </r>
    <r>
      <rPr>
        <vertAlign val="superscript"/>
        <sz val="10"/>
        <color indexed="8"/>
        <rFont val="Arial"/>
        <family val="2"/>
      </rPr>
      <t>1)</t>
    </r>
  </si>
  <si>
    <r>
      <rPr>
        <vertAlign val="superscript"/>
        <sz val="10"/>
        <color indexed="8"/>
        <rFont val="Arial"/>
        <family val="2"/>
      </rPr>
      <t>2)</t>
    </r>
    <r>
      <rPr>
        <sz val="10"/>
        <color indexed="8"/>
        <rFont val="Arial"/>
        <family val="2"/>
      </rPr>
      <t xml:space="preserve"> Berücksichtigen Sie alle Geschäftsfälle, die Sie als aussergewöhnlich einschätzen:</t>
    </r>
  </si>
  <si>
    <r>
      <t xml:space="preserve"> + Ausserordentliche Aufwände</t>
    </r>
    <r>
      <rPr>
        <vertAlign val="superscript"/>
        <sz val="10"/>
        <color indexed="8"/>
        <rFont val="Arial"/>
        <family val="2"/>
      </rPr>
      <t>1),2)</t>
    </r>
  </si>
  <si>
    <r>
      <t xml:space="preserve"> – Ausserordentliche Erträge</t>
    </r>
    <r>
      <rPr>
        <vertAlign val="superscript"/>
        <sz val="10"/>
        <color indexed="8"/>
        <rFont val="Arial"/>
        <family val="2"/>
      </rPr>
      <t>1),2)</t>
    </r>
  </si>
  <si>
    <t>C1 nicht berücksichtigen (unter 50%)
C2 berücksichtigen (über 50%)</t>
  </si>
  <si>
    <t xml:space="preserve">Mit Hilfe der beiden Filter 'Ländergruppe' bzw. 'Land' können Sie die Länderliste auf einzelne oder mehrere Ländergruppen sowie Länder bzw. Regionen 
einschränken.
</t>
  </si>
  <si>
    <t>Einige Länder sind mit Fussnoten (1) versehen. Zu diesen Ländern finden Sie in der Tabelle 'Länderdefinitionen' weitere Informationen zur Abgrenzung. 
Der Ländercode ist mit einem Hyperlink versehen, über den Sie direkt zur entsprechenden Stelle im Tabellenblatt 'CNTR_List' gelangen.</t>
  </si>
  <si>
    <t xml:space="preserve">In den 7 Formularen INP05 bis INP60 erfolgt die eigentliche Dateneingabe. </t>
  </si>
  <si>
    <r>
      <t xml:space="preserve">Bei den Konsistenzprüfungen handelt es sich um rechnerische Prüfungen. Konsistenzprüfungen sind auf allen Tabellenblättern 
</t>
    </r>
    <r>
      <rPr>
        <b/>
        <sz val="10"/>
        <rFont val="Arial"/>
        <family val="2"/>
      </rPr>
      <t>INP05.MELD bis INP60.MELD</t>
    </r>
    <r>
      <rPr>
        <sz val="10"/>
        <rFont val="Arial"/>
        <family val="2"/>
      </rPr>
      <t xml:space="preserve"> definiert und werden automatisch durchgeführt. 
Werden die Konsistenzregeln verletzt, resultiert entweder eine Warnung oder eine Fehlermeldung (ERROR). 
Auf dem Tabellenblatt 'Start' finden Sie eine Übersicht über die Fehler und Warnungen.
Falls </t>
    </r>
    <r>
      <rPr>
        <b/>
        <sz val="10"/>
        <rFont val="Arial"/>
        <family val="2"/>
      </rPr>
      <t>Warnungen</t>
    </r>
    <r>
      <rPr>
        <sz val="10"/>
        <rFont val="Arial"/>
        <family val="2"/>
      </rPr>
      <t xml:space="preserve"> oder </t>
    </r>
    <r>
      <rPr>
        <b/>
        <sz val="10"/>
        <rFont val="Arial"/>
        <family val="2"/>
      </rPr>
      <t>Fehlermeldungen</t>
    </r>
    <r>
      <rPr>
        <sz val="10"/>
        <rFont val="Arial"/>
        <family val="2"/>
      </rPr>
      <t xml:space="preserve"> in den Tabellenblättern angezeigt werden, prüfen und korrigieren Sie bitte die Meldung vor der 
Übermittlung an die SNB.
Es kann Fälle geben, in welchen ein korrekt eingetragener Wert eine Warnung auslöst. 
In diesem Fall klicken Sie bitte vor der Übermittlung der Meldung an die SNB das Kästchen 'kontrolliert' an.</t>
    </r>
  </si>
  <si>
    <t>Investoren Ihrer Unternehmensgruppe (Teil 1): Investoren mit Sitz im Inland</t>
  </si>
  <si>
    <t>Schweiz</t>
  </si>
  <si>
    <t>CH</t>
  </si>
  <si>
    <t>Liechtenstein</t>
  </si>
  <si>
    <t>am Ende dieses Berichtsjahres  (=Stichdatum)</t>
  </si>
  <si>
    <t>am Ende des letzten Berichtsjahres 
(=Vorjahr)</t>
  </si>
  <si>
    <t>Domizilland des unmittelbaren Investors</t>
  </si>
  <si>
    <t>Investoren Ihrer Unternehmensgruppe (Teil 2): Investoren mit Sitz im Ausland</t>
  </si>
  <si>
    <t>7.1</t>
  </si>
  <si>
    <t>7.2</t>
  </si>
  <si>
    <t>Total In- und Ausland (INP20+INP30)</t>
  </si>
  <si>
    <r>
      <t xml:space="preserve">Die Methodik zur Ermittlung der Beteiligungen sowie zur Berechnung der Variablen in diesem Teil unterscheidet sich grundsätzlich von derjenigen in den vorangehenden Arbeitsblättern. Berücksichtigen Sie den </t>
    </r>
    <r>
      <rPr>
        <b/>
        <sz val="12"/>
        <color indexed="8"/>
        <rFont val="Arial"/>
        <family val="2"/>
      </rPr>
      <t>gesamten Umsatz bzw. Personalbestand (nicht gemäss Beteiligungsquote) sämtlicher direkten und indirekten Mehrheitsbeteiligungen.</t>
    </r>
  </si>
  <si>
    <t>Umsatz der Tochtergesellschaften/
Beteiligungen (in Mio. CHF)</t>
  </si>
  <si>
    <t>Wert &gt; 100 TSD vorhanden?</t>
  </si>
  <si>
    <t>Wert &gt; 1000 vorhanden?</t>
  </si>
  <si>
    <t>Fehlende Angaben?</t>
  </si>
  <si>
    <t>Kol. 05
Wert &lt; 10% oder &gt; 100%</t>
  </si>
  <si>
    <r>
      <rPr>
        <b/>
        <sz val="10"/>
        <rFont val="Arial"/>
        <family val="2"/>
      </rPr>
      <t>Einreichefrist: 4 Monate</t>
    </r>
    <r>
      <rPr>
        <sz val="10"/>
        <rFont val="Arial"/>
        <family val="2"/>
      </rPr>
      <t xml:space="preserve"> nach Ende des Berichtsjahres.
</t>
    </r>
    <r>
      <rPr>
        <b/>
        <sz val="10"/>
        <rFont val="Arial"/>
        <family val="2"/>
      </rPr>
      <t/>
    </r>
  </si>
  <si>
    <t>1.3 Angaben zur Meldung</t>
  </si>
  <si>
    <t>1.4 Jahresabschluss</t>
  </si>
  <si>
    <t>am Ende dieses Berichtsjahres (= Stichdatum)</t>
  </si>
  <si>
    <t>am Ende des letzten Berichtsjahres (= Vorjahr)</t>
  </si>
  <si>
    <t>Ihr Unternehmen im Inland: nicht konsolidiert</t>
  </si>
  <si>
    <t>Ihre Unternehmensgruppe im Inland: konsolidiert mit inländischen Beteiligungen</t>
  </si>
  <si>
    <t>Ist das Unternehmen in dieser Meldung enthalten?</t>
  </si>
  <si>
    <t>Kol. 04
 &gt; 100%</t>
  </si>
  <si>
    <t>am Ende des letzten Berichtsjahres 
(= Vorjahr)</t>
  </si>
  <si>
    <t>am Ende dieses Berichtsjahres
(= Stichdatum)</t>
  </si>
  <si>
    <t>Beteiligungen im Ausland (Teil 1) - Ergebnis</t>
  </si>
  <si>
    <t>Beteiligungen im Ausland (Teil 2) - Eigenkapital</t>
  </si>
  <si>
    <t>Fehlende Angaben</t>
  </si>
  <si>
    <t>Personalbestand nach Köpfen per Ende dieses Berichtsjahres (=Stichdatum)</t>
  </si>
  <si>
    <t>Anzahl Unternehmen per Ende dieses Berichtsjahres (=Stichdatum)</t>
  </si>
  <si>
    <t>Eigenkapital der Beteiligungen [gemäss Beteiligungsquote und vor Gewinnver-wendung] am Ende des letzten Berichtsjahres (=Vorjahr)</t>
  </si>
  <si>
    <t>Eigenkapital der Beteiligungen [gemäss Beteiligungsquote und vor Gewinnver-wendung] am Ende dieses Berichtsjahres (=Stichdatum)</t>
  </si>
  <si>
    <r>
      <rPr>
        <sz val="10"/>
        <rFont val="Arial"/>
        <family val="2"/>
      </rPr>
      <t>Welches ist die Branche (Haupttätigkeit) Ihrer Unternehmensgruppe im Inland gemäss 
NOGA 2008?</t>
    </r>
    <r>
      <rPr>
        <u/>
        <sz val="10"/>
        <color indexed="12"/>
        <rFont val="Arial"/>
        <family val="2"/>
      </rPr>
      <t xml:space="preserve"> (Branchencodes)</t>
    </r>
  </si>
  <si>
    <t>In dieser Meldung enthalten (JA/NEIN)</t>
  </si>
  <si>
    <t>Bitte machen Sie alle Angaben in Millionen Schweizer Franken (CHF) mit mindestens einer Kommastelle.</t>
  </si>
  <si>
    <t xml:space="preserve">Zweck der Erhebung ist die Ermittlung der grenzüberschreitenden Kapitalverflechtungen von im Inland domizilierten Unternehmen. Die Angaben fliessen in die 
Zahlungsbilanz, in das Auslandvermögen und in die Publikation der Direktinvestitionen ein. Diese Publikationen sind unter folgendem Link verfügbar: </t>
  </si>
  <si>
    <t>Investoren mit Sitz im Ausland sind alle juristischen und privaten Personen, die einen Anteil von mindestens 10% am stimmberechtigten Eigenkapital Ihres 
Unternehmens halten (z.B. Mutterkonzern).
Beispielsweise:</t>
  </si>
  <si>
    <t>– Für nicht-börsenkotierte Gesellschaften (z.B. 100%-Tochter-
   gesellschaften) ist das Transaktionsdatum massgebend.</t>
  </si>
  <si>
    <r>
      <t xml:space="preserve">Dividenden sind </t>
    </r>
    <r>
      <rPr>
        <b/>
        <sz val="10"/>
        <rFont val="Arial"/>
        <family val="2"/>
      </rPr>
      <t>nicht</t>
    </r>
    <r>
      <rPr>
        <sz val="10"/>
        <rFont val="Arial"/>
        <family val="2"/>
      </rPr>
      <t xml:space="preserve"> unter dieser Position zu melden, sondern 
separat aufzuführen.</t>
    </r>
  </si>
  <si>
    <t>+/– Ergebnis aus Kapitalanlagen
 + Sonstiger Ertrag
 – Sonstiger Aufwand</t>
  </si>
  <si>
    <t>Die in diesem Arbeitsblatt gegebenen Antworten legen den weiteren Ablauf der Erhebung fest. Die folgende Grafik zeigt in einem Beispiel die Beziehungen einer 
Unternehmensgruppe im Inland mit Investoren und Beteiligungen mit Sitz im Ausland. Zum Inland zählen die Schweiz und das Fürstentum Liechtenstein.</t>
  </si>
  <si>
    <t>Zum Inland zählen Unternehmen und Personen mit Sitz bzw. Wohnsitz in der Schweiz oder im Fürstentum Liechtenstein. Zum Ausland zählen Unternehmen und 
Personen mit Sitz bzw. Wohnsitz in allen übrigen Ländern.</t>
  </si>
  <si>
    <t>Ob der Buchwert der Beteiligungen gleich ist wie der Wert des Eigenkapitals hängt ab vom Rechnungslegungsstandard. In diesem Beispiel weichen die Werte 
bewusst ab.</t>
  </si>
  <si>
    <t>– Verkauf von Anteilen des Unternehmens im Inland durch den Investor im Ausland
– Kapitalrückzahlung vom Inland in das Ausland
– Liquidation des Unternehmens im Inland (Liquidationserlös)
– Rückzahlung von Betriebs- und Dotationskapital durch Filialen</t>
  </si>
  <si>
    <t>Beginnen Sie mit der Start-Tabelle und füllen Sie anschliessend die Grunddaten-Tabelle (Metadaten) aus. In der Tabelle Übersicht (Overview) sind dann diejenigen Formulare gekennzeichnet, welche Sie ausfüllen müssen. Überprüfen Sie am Schluss wieder die Starttabelle (Start), ob Ihre Meldung fehlerfrei ist.</t>
  </si>
  <si>
    <t>Mittelzu- und Abflüsse sind als positive Werte anzugeben. Wird ein negativer Wert eingtragen, resultiert eine Fehlermeldung (siehe auch Konsistenzprüfungen).</t>
  </si>
  <si>
    <t>Kol. 05
 &gt; 100%</t>
  </si>
  <si>
    <t>Total Inland &gt;= 100%</t>
  </si>
  <si>
    <t>Total In- und Ausland &gt;= 100%</t>
  </si>
  <si>
    <t>Werte in Fremdwährungen sind wie folgt in CHF umzurechnen:</t>
  </si>
  <si>
    <t xml:space="preserve"> Wechselkurs zum Zeitpunkt der Transaktion oder, falls dies nicht möglich ist, 
 zum Jahresdurchschnittskurs</t>
  </si>
  <si>
    <r>
      <t>Geben Sie bitte den Personalbestand sowie die Kennzahlen aus der Bilanz und der Erfolgsrechnung Ihres Unternehmens</t>
    </r>
    <r>
      <rPr>
        <sz val="8"/>
        <color indexed="8"/>
        <rFont val="Arial"/>
        <family val="2"/>
      </rPr>
      <t>*)</t>
    </r>
    <r>
      <rPr>
        <sz val="10"/>
        <color theme="1"/>
        <rFont val="Arial"/>
        <family val="2"/>
      </rPr>
      <t xml:space="preserve"> an. 
</t>
    </r>
    <r>
      <rPr>
        <sz val="10"/>
        <color indexed="8"/>
        <rFont val="Arial"/>
        <family val="2"/>
      </rPr>
      <t>*) Rechtliche Einheit, für die eine Auskunftspflicht besteht.</t>
    </r>
  </si>
  <si>
    <t xml:space="preserve"> – Abschreibungen 
   (auf Sachanlagen und immateriellen 
    Vermögensgegenständen)</t>
  </si>
  <si>
    <r>
      <rPr>
        <vertAlign val="superscript"/>
        <sz val="10"/>
        <color indexed="8"/>
        <rFont val="Arial"/>
        <family val="2"/>
      </rPr>
      <t>1)</t>
    </r>
    <r>
      <rPr>
        <sz val="10"/>
        <color indexed="8"/>
        <rFont val="Arial"/>
        <family val="2"/>
      </rPr>
      <t xml:space="preserve"> Nur zu berücksichtigen, falls die ausserordentlichen Aufwände/Erträge im EBIT/Bruttogewinn enthalten sind</t>
    </r>
  </si>
  <si>
    <t>– Bewertungsgewinnen/-verlusten nach dem Verkauf von Beteiligungen</t>
  </si>
  <si>
    <t>Nicht zum Eigenkapital gehören Darlehen mit Eigenkapitalcharakter (hybride und mezzanine Finanzierungsinstrumente, z.B. Zwangswandelanleihen, partiarische 
Darlehen (Fremdkapital mit Gewinnbeteiligung)).</t>
  </si>
  <si>
    <t>Investoren mit mindestens 10% Anteil am Eigenkapital</t>
  </si>
  <si>
    <t xml:space="preserve">Listen Sie die Investoren mit einem Anteil von mindestens 10% am stimmberechtigten Eigenkapital Ihrer Unternehmensgruppe im Inland auf. Die Angabe des Namens des Investors ist optional. Falls Sie es vorziehen, diesen nicht anzugeben, benutzen Sie bitte einen Platzhalter (z.B. X). 
Die Grafik unter 6.2 zeigt ein Beispiel inklusive der dazu gehörigen Angaben der Positionen. </t>
  </si>
  <si>
    <r>
      <t xml:space="preserve">Ein Investor an Ihrem Unternehmen gilt dann als </t>
    </r>
    <r>
      <rPr>
        <b/>
        <sz val="10"/>
        <rFont val="Arial"/>
        <family val="2"/>
      </rPr>
      <t>letztlich Berechtigter</t>
    </r>
    <r>
      <rPr>
        <sz val="10"/>
        <rFont val="Arial"/>
        <family val="2"/>
      </rPr>
      <t>, wenn an seinem stimmberechtigten Eigenkapital kein einzelner Investor mit über 50% beteiligt ist. 
Von den drei unmittelbaren Investoren im Beispiel in untenstehender Grafik gelten somit der Investor A2 im Land A und der Investor X1 im Inland als letztlich Berechtigter. In diesen beiden Fällen ist das Domizilland des direkten und des letztlich Berechtigten identisch.
Der unmittelIbare Investor A1 ist jedoch kein letztlich Berechtigter, da er zu 75% im Besitz des Investors B1 ist. In diesem Fall gilt der Investor B1 als letztlich Berechtigter. Deshalb ist im Blatt INP20 beim Investor A1 das Land B als Domizilland des letztlich Berechtigten einzutragen.</t>
    </r>
  </si>
  <si>
    <t>Bitte melden Sie alle nicht rückforderbaren Quellensteuern, die auf die gemeldeten Dividenden anfallen. Die nicht rückforderbaren Quellensteuern verbleiben im Inland 
und können auch zu einem späteren Zeitpunkt nicht zurückgefordert werden.</t>
  </si>
  <si>
    <r>
      <rPr>
        <vertAlign val="superscript"/>
        <sz val="10"/>
        <color indexed="8"/>
        <rFont val="Arial"/>
        <family val="2"/>
      </rPr>
      <t>1)</t>
    </r>
    <r>
      <rPr>
        <sz val="10"/>
        <color indexed="8"/>
        <rFont val="Arial"/>
        <family val="2"/>
      </rPr>
      <t xml:space="preserve">Berechnen Sie das statistisch relevante Ergebnis der Beteiligungen im Ausland gemäss dem Berechnungsschema </t>
    </r>
    <r>
      <rPr>
        <sz val="10"/>
        <rFont val="Arial"/>
        <family val="2"/>
      </rPr>
      <t>unter Punkt 4.4</t>
    </r>
  </si>
  <si>
    <t>Bitte melden Sie alle nicht rückforderbaren Quellensteuern, die auf die gemeldeten Dividenden anfallen. Die nicht rückforderbaren Quellensteuern verbleiben im Ausland und können nicht zu einem späteren Zeitpunkt zurückgefordert werden.</t>
  </si>
  <si>
    <r>
      <t xml:space="preserve">Bitte machen Sie die Angaben </t>
    </r>
    <r>
      <rPr>
        <u/>
        <sz val="10"/>
        <color indexed="8"/>
        <rFont val="Arial"/>
        <family val="2"/>
      </rPr>
      <t>nicht</t>
    </r>
    <r>
      <rPr>
        <sz val="10"/>
        <color indexed="8"/>
        <rFont val="Arial"/>
        <family val="2"/>
      </rPr>
      <t xml:space="preserve"> gemäss Beteiligungsquote, sondern berücksichtigen Sie den gesamten Personalbestand/Umsatz der Beteiligungen. 
Die Werte sind immer im Domizilland der Beteiligung einzutragen. Zählen Sie bei mehreren Beteiligungen pro Land die Werte zusammen.</t>
    </r>
  </si>
  <si>
    <t>Nicht zum Eigenkapital gehören Darlehen mit Eigenkapitalcharakter (hybride und mezzanine Finanzierungsinstrumente, z.B. Zwangswandelanleihen, partiarische Darlehen (Fremdkapital mit Gewinnbeteiligung)).</t>
  </si>
  <si>
    <t>Bitte führen Sie alle Beteiligungen im Inland mit Eigenkapital und Personalbestand auf. Die Beteiligungen sollten wenn immer möglich konsolidiert in die Meldung einfliessen. Konsolidiert heisst, dass die Auslandverflechtungen und die Transaktionen der Beteiligungen im Inland mit dem Ausland in dieser Meldung berücksichtigt sind.</t>
  </si>
  <si>
    <r>
      <t xml:space="preserve">Dividenden sind hier </t>
    </r>
    <r>
      <rPr>
        <b/>
        <sz val="10"/>
        <color indexed="8"/>
        <rFont val="Arial"/>
        <family val="2"/>
      </rPr>
      <t>nicht</t>
    </r>
    <r>
      <rPr>
        <sz val="10"/>
        <color indexed="8"/>
        <rFont val="Arial"/>
        <family val="2"/>
      </rPr>
      <t xml:space="preserve"> zu berücksichtigen.</t>
    </r>
  </si>
  <si>
    <t>2. Aktueller Release</t>
  </si>
  <si>
    <t>W12</t>
  </si>
  <si>
    <r>
      <t xml:space="preserve">Wählen Sie die Branche der Unternehmensgruppe im Inland gemäss NOGA 2008 aus dem Dropdown-Menu aus. Die Unternehmensgruppe im Inland umfasst alle in 
dieser Meldung konsolidierten Unternehmen in der Schweiz und im Fürstentum Liechtenstein. Falls Ihre Unternehmensgruppe im Inland in mehreren Branchen tätig ist, 
geben Sie bitte die </t>
    </r>
    <r>
      <rPr>
        <b/>
        <sz val="10"/>
        <color indexed="8"/>
        <rFont val="Arial"/>
        <family val="2"/>
      </rPr>
      <t>Branche mit dem höchsten Personalbestand im Inland</t>
    </r>
    <r>
      <rPr>
        <sz val="10"/>
        <color indexed="8"/>
        <rFont val="Arial"/>
        <family val="2"/>
      </rPr>
      <t xml:space="preserve"> an.</t>
    </r>
  </si>
  <si>
    <t>Wenn Anteile Ihres Unternehmens den ausländischen Besitzer wechseln, ist beim Verkäufer ein Mittelrückfluss in das Ausland in der Höhe des Verkaufspreises 
und beim Käufer ein Mittelfluss in das Inland in der Höhe des Verkaufspreises zu melden. Falls Verkäufer und Käufer den Sitz im gleichen Land haben, sind keine 
Flüsse zu melden.</t>
  </si>
  <si>
    <t>Question_1.3</t>
  </si>
  <si>
    <t>Bitte vergewissern Sie sich auf unserer Webseite, dass Sie für die zu liefernde Periode den aktuellsten Release verwenden. Wenn die SNB einen neuen 
Release publiziert, werden Sie schriftlich darüber informiert. Wenn Sie Ihre Daten mit einem veralteten Release liefern, können diese in der SNB nicht 
verarbeitet werden.</t>
  </si>
  <si>
    <t>Firmensitzaktivitäten von Finanzgesellschaften</t>
  </si>
  <si>
    <t>Firmensitzaktivitäten von anderen Gesellschaften</t>
  </si>
  <si>
    <t>Auf welches Datum erstellt Ihr Unternehmen den Jahresabschluss?</t>
  </si>
  <si>
    <t>Abschluss per:</t>
  </si>
  <si>
    <t>Juristische Personen und Gesellschaften, wenn der Transaktionswert 1 Million Franken je Erhebungsgegenstand überschreitet bzw. wenn die Auslandaktiven 
oder -passiven zum Erhebungszeitpunkt 10 Millionen Franken je Erhebungsgegenstand übersteigen.</t>
  </si>
  <si>
    <t>Der Personalbestand umfasst sämtliche im Unternehmen beschäftigte Personen, auf deren Einkommen obligatorische AHV-Beiträge entrichtet werden. In der Regel umfasst dies Beschäftigte mit mindestens 6 Stunden Arbeitszeit pro Woche. Dazu zählen Lehrlinge, Aushilfen und im Aussendienst tätige Personen, nicht jedoch Temporärangestellte oder Personen, die im Ausland angestellt sind und in der Schweiz arbeiten. Jede Person zählt als Eins, nicht gemäss Vollzeitaquivalent (FTE). Falls die Angabe nach Köpfen nicht möglich ist, ist die Angabe von Vollzeitäquivalenten (FTE) zulässig.</t>
  </si>
  <si>
    <t>Konsolidierung/Berechnung des Eigenkapitals gemäss Beteiligungsquote (siehe Beispiel in untenstehender Grafik)</t>
  </si>
  <si>
    <t>C1 und C2 nicht berücksichtigen, da indirekte Beteiligungen in 
Drittland</t>
  </si>
  <si>
    <r>
      <t xml:space="preserve">B1 berücksichtigen (direkt 100%)
B2 berücksichtigen (80%, über B1 gehalten und im gleichen Land 
</t>
    </r>
    <r>
      <rPr>
        <sz val="10"/>
        <color theme="1"/>
        <rFont val="Arial"/>
        <family val="2"/>
      </rPr>
      <t>wie B1)</t>
    </r>
  </si>
  <si>
    <r>
      <t xml:space="preserve">Berücksichtigen Sie alle direkten Beteiligungen und die indirekten Beteiligungen, welche über eine direkte Beteiligung </t>
    </r>
    <r>
      <rPr>
        <u/>
        <sz val="10"/>
        <color indexed="8"/>
        <rFont val="Arial"/>
        <family val="2"/>
      </rPr>
      <t xml:space="preserve">im </t>
    </r>
    <r>
      <rPr>
        <u/>
        <sz val="10"/>
        <color indexed="8"/>
        <rFont val="Arial"/>
        <family val="2"/>
      </rPr>
      <t>gleichen Land</t>
    </r>
    <r>
      <rPr>
        <sz val="10"/>
        <color indexed="8"/>
        <rFont val="Arial"/>
        <family val="2"/>
      </rPr>
      <t xml:space="preserve"> gehalten werden.</t>
    </r>
  </si>
  <si>
    <t>Die Position «sonstige Veränderungen» ist ein Residualwert und berücksichtigt die 
Veränderungen, die neben den Mittelflüssen zu einer betragsmässigen 
Veränderung des Anteils am Eigenkapital geführt haben (z.B. ausserordentliche 
Aufwände und Erträge, wechselkursbedingte Veränderungen, 
Bewertungsänderungen, Differenzen von Buchwert und Marktwert etc.). 
Bei einem Kauf/Verkauf von Beteiligungen weicht der bezahlte Preis (Mittelfluss) 
häufig vom Eigenkapital ab, da der Goodwill im Eigenkapital nicht enthalten ist.</t>
  </si>
  <si>
    <t>Dividendenflüsse in das Ausland
(Nettodividende)</t>
  </si>
  <si>
    <t>Tel: +41 58 631 00 00</t>
  </si>
  <si>
    <t>Falls Ihre Unternehmensgruppe keine Investoren mit Sitz im Inland hat, lassen Sie das Formular bitte leer.</t>
  </si>
  <si>
    <t xml:space="preserve"> Eigenkapitalbestände Berichtsjahr</t>
  </si>
  <si>
    <t xml:space="preserve"> Wechselkurs am Ende des Berichtsjahres (=Stichdatum der Erhebung)</t>
  </si>
  <si>
    <t xml:space="preserve"> Wechselkurs am Ende des Vorjahres</t>
  </si>
  <si>
    <t xml:space="preserve"> Eigenkapitalbestände Vorjahr</t>
  </si>
  <si>
    <t>Eigenkapital, gehalten durch Investor x 100</t>
  </si>
  <si>
    <t xml:space="preserve">Beteiligungsquote in % =      </t>
  </si>
  <si>
    <t xml:space="preserve">– Kauf von Anteilen des Unternehmens im Inland durch den Investor im 
   Ausland
– Kapitalaufstockung und Nachzahlung von Kapital
– Gründung eines Unternehmens im Inland
– Ausstattung von Filialen und Zweigniederlassungen im Inland mit Betriebs- 
   und Dotationskapital
– Sanierungsbeiträge
</t>
  </si>
  <si>
    <t>Beziehen Sie die Ergebnisse aller Beteiligungen im Ausland (direkt und indirekt ab einem Anteil am stimmberechtigten Eigenkapital von 10%) in die Konsolidierung mit ein und melden Sie das konsolidierte Ergebnis (Subkonsolidierung) im Land der direkten Beteiligung. Beispiel unten: Alle Beteiligungen (A1 und C1; B1, B2 und C2); falls B2, C1 oder C2 weitere Beteiligungen halten, dann berücksichtigen Sie diese auch.</t>
  </si>
  <si>
    <t>Sofern auf Stufe der direkten Beteiligung im Ausland eine Subkonsolidierung vorgenommen werden kann, melden Sie das Ergebnis gemäss Methode A. 
Sofern auf Stufe der direkten Beteiligung im Ausland keine Subkonsolidierung vorgenommen werden kann, melden Sie das Ergebnis gemäss Methode B.</t>
  </si>
  <si>
    <r>
      <rPr>
        <u/>
        <sz val="10"/>
        <rFont val="Arial"/>
        <family val="2"/>
      </rPr>
      <t>Methode B:</t>
    </r>
    <r>
      <rPr>
        <sz val="10"/>
        <rFont val="Arial"/>
        <family val="2"/>
      </rPr>
      <t xml:space="preserve"> Berücksichtigen Sie nur das Einzelergebnis der direkten Beteiligung im Ausland und melden Sie das Einzelergebnis im Land der direkten Beteiligung. In untenstehender Grafik wären dies die Einzelergebnisse von A1(violette Box; zu melden in Land A) sowie von B1 (orange Box; zu melden in Land B).</t>
    </r>
  </si>
  <si>
    <t>– Kauf von Anteilen an Unternehmen (Beteiligungen) im Ausland
– Kapitalaufstockung und Nachzahlung von Kapital an Beteiligungen im 
   Ausland
– Gründung eines Unternehmens im Ausland
– Ausstattung von Filialen und Zweigniederlassungen im Ausland mit 
   Betriebs- und Dotationskapital
– Kauf von Sachanlagen im Ausland *)
– Sanierungsbeiträge an eine Beteiligung im Ausland</t>
  </si>
  <si>
    <t>– Verkauf von Anteilen an Beteiligungen im Ausland
– Kapitalrückzahlung vom Ausland in das Inland
– Liquidation einer Beteiligung im Ausland
– Rückzahlung von Betriebs- und Dotationskapital durch Filialen und 
   Zweigniederlassungen im Ausland
– Verkauf von Sachanlagen im Ausland *)</t>
  </si>
  <si>
    <t>1.01.D0</t>
  </si>
  <si>
    <t>LI</t>
  </si>
  <si>
    <r>
      <t xml:space="preserve">Die in diesem Abschnitt gemachten Angaben bestimmen die für Sie relevanten Formulare.
Die Unternehmensgruppe im Inland umfasst Ihr Unternehmen und alle verbundenen Unternehmen im Inland. </t>
    </r>
    <r>
      <rPr>
        <b/>
        <sz val="10"/>
        <color theme="1"/>
        <rFont val="Arial"/>
        <family val="2"/>
      </rPr>
      <t>Das Formular INP05 ist in jedem Fall auszufüllen</t>
    </r>
    <r>
      <rPr>
        <sz val="10"/>
        <color theme="1"/>
        <rFont val="Arial"/>
        <family val="2"/>
      </rPr>
      <t>.</t>
    </r>
  </si>
  <si>
    <t xml:space="preserve">Beteiligungsquote in %   =   </t>
  </si>
  <si>
    <t>Eigenkapital, gehalten durch Investor x100</t>
  </si>
  <si>
    <t>SNB-Code</t>
  </si>
  <si>
    <t>Rechnungslegungsvorschriften Banken  (RVB-FINMA)</t>
  </si>
  <si>
    <t>Mittelflüsse auf dem Anteil am Eigenkapital an Beteiligungen (&gt;=10% Eigenkapitalanteil)</t>
  </si>
  <si>
    <t>https://emi.snb.ch/de/emi/INV</t>
  </si>
  <si>
    <t>Versicherungsaufsichtsverordnung-FINMA, AVO-FINMA</t>
  </si>
  <si>
    <t>Dividendenflüsse in das Inland (Nettodividende)</t>
  </si>
  <si>
    <t>Beteiligungen im Inland sind alle rechtlich selbständigen Unternehmen im Inland, an deren stimmberechtigtem Eigenkapital Ihr Unternehmen direkt oder indirekt mit mindestens 10% beteiligt ist. Anteile ohne Stimmrechte (z.B. Vorzugsaktien, Partizipationsscheine) zählen nicht zum Beteiligungskapital.</t>
  </si>
  <si>
    <t>Melden Sie alle durch Ihre Unternehmensgruppe im Inland ausbezahlten Nettodividenden an Investoren im Ausland. Die Nettodividende entspricht der Bruttodividende abzüglich der nicht rückforderbaren Quellensteuern (siehe 7.5).</t>
  </si>
  <si>
    <t>Die Position «sonstige Veränderungen» berücksichtigt die Veränderungen, die 
neben den Mittelflüssen zu einer betragsmässigen Veränderung des Anteils am 
Eigenkapital geführt haben (z.B. ausserordentliche Aufwände und Erträge, 
wechselkursbedingte Veränderungen, Bewertungsänderungen, Differenzen von 
Buchwert und Marktwert etc.).
Bei einem Kauf/Verkauf von Beteiligungen weicht der bezahlte Preis (Mittelfluss) 
häufig vom Eigenkapital ab, da der Goodwill im Eigenkapital nicht enthalten ist.</t>
  </si>
  <si>
    <t>– Falls keine Nettodividenden gemeldet werden können, ist die Meldung von 
   Bruttodividenden zulässig.</t>
  </si>
  <si>
    <t>Geben Sie bitte das statistisch relevante Ergebnis von Beteiligungen im Ausland an. Das Ergebnis von rechtlich unselbständigen Filialen und Zweigniederlassungen (Veränderung der Nettoaktiven) ist als Mittelfluss auf dem Eigenkapital zu melden (siehe 9.5/9.6)</t>
  </si>
  <si>
    <t xml:space="preserve">Bitte berechnen Sie das Eigenkapital in den gemäss 9.1 relevanten Ländern gemäss folgender Regel: Ziehen Sie den Buchwert einer indirekten Beteiligung in der Bilanz der übergelagerten Konzerngesellschaft (i.d.R. die direkte Beteiligung) vom Eigenkapitalwert ab, um Doppelzählungen zu vermeiden. Goodwill in der Bilanz der direkten Beteiligung zählt nicht zum Buchwert und ist folglich auch nicht abzuziehen (siehe 4.3). Falls Sie eine Kette von indirekten Beteiligungen im Land der direkten Beteiligung halten, wenden Sie die gleiche Verrechnungsmethode an (Eigenkapital minus Buchwert). </t>
  </si>
  <si>
    <t>Melden Sie alle durch Ihre Unternehmensgruppe im Inland erhaltenen Dividenden von Beteiligungen im Ausland, sowie Gewinnrepatriierungen von Filialen und Zweigniederlassungen. Die Nettodividende entspricht der Bruttodividende abzüglich der nicht rückforderbaren Quellensteuern (siehe 7.5).</t>
  </si>
  <si>
    <r>
      <rPr>
        <i/>
        <u/>
        <sz val="10"/>
        <rFont val="Arial"/>
        <family val="2"/>
      </rPr>
      <t>Versicherungen</t>
    </r>
    <r>
      <rPr>
        <i/>
        <sz val="10"/>
        <rFont val="Arial"/>
        <family val="2"/>
      </rPr>
      <t>: Der Umsatz umfasst die in der Berichtsperiode für Versicherungsverträge fällig gewordenen Beiträge (Bruttobeiträge) abzüglich Retrozessionen sowie die Erträge aus Kapitalanlagen.</t>
    </r>
  </si>
  <si>
    <t>Bitte geben Sie pro Land die Anzahl Unternehmen an, an deren Eigenkapital Ihre Unternehmensgruppe im Inland über 50% hält.</t>
  </si>
  <si>
    <t>– Für börsenkotierte Gesellschaften ist das ex-Dividenden Datum 
   massgebend für die periodische Abgrenzung, d.h. Dividenden sind in der 
   Periode zu melden, in der sie aus dem Marktpreis ausgeschieden 
   wurden.</t>
  </si>
  <si>
    <t>– Für nicht-börsenkotierte Gesellschaften (z.B. 100%-Tochter-   
   gesellschaften) ist das Transaktionsdatum massgebend.</t>
  </si>
  <si>
    <t>Beteiligungen im Ausland sind alle Unternehmen im Ausland, an deren stimmberechtigtem Eigenkapital Ihre Unternehmensgruppe im Inland mindestens einen Anteil 
von 10% hält (z.B. Tochtergesellschaften). Filialen und Zweigniederlassungen im Ausland werden wie Beteiligungen behandelt. Anteile ohne Stimmrechte 
(z.B. Vorzugsaktien, Partizipationsscheine) zählen nicht zum Beteiligungskapital.</t>
  </si>
  <si>
    <r>
      <rPr>
        <u/>
        <sz val="10"/>
        <rFont val="Arial"/>
        <family val="2"/>
      </rPr>
      <t>Methode A:</t>
    </r>
    <r>
      <rPr>
        <sz val="10"/>
        <rFont val="Arial"/>
        <family val="2"/>
      </rPr>
      <t xml:space="preserve"> Berücksichtigen Sie das konsolidierte Ergebnis der direkten und indirekten Beteiligungen im Ausland und melden Sie das konsolidierte Ergebnis im Land der direkten Beteiligung. In untenstehender Grafik wären dies die Subkonsolidierungen auf Stufe A1 (grüne Box inkl. C1; zu melden in Land A) und auf Stufe B1 (rote Box inkl. B2 und C2; zu melden in Land B). Da bei dieser Methode (im Gegensatz zur Berechnung des Eigenkapitals) indirekte Beteiligungen in Drittländern zu berücksichtigen sind, können im Blatt INP50 in Kol. 7 sonstige Veränderungen resultieren.</t>
    </r>
  </si>
  <si>
    <r>
      <t xml:space="preserve">Bitte geben Sie die Mittelflüsse mit Beteiligungen im Ausland und den Eigenkapitalbestand gemäss Beteiligungsquote der Beteiligungen im Ausland an.
Melden Sie den Eigenkapitalbestand gemäss den Bilanzen der ausländischen Beteiligungen und </t>
    </r>
    <r>
      <rPr>
        <u/>
        <sz val="10"/>
        <rFont val="Arial"/>
        <family val="2"/>
      </rPr>
      <t>nicht</t>
    </r>
    <r>
      <rPr>
        <sz val="10"/>
        <rFont val="Arial"/>
        <family val="2"/>
      </rPr>
      <t xml:space="preserve"> den Buchwert aus der Bilanz der inländischen Muttergesellschaft. Bei rechtlich unselbständigen Filialen und Zweigniederlassungen geben Sie die Veränderung der Nettoaktiven als Mittelfluss an.</t>
    </r>
  </si>
  <si>
    <r>
      <t xml:space="preserve">Bitte beachten Sie, dass sich die Methodik zur Ermittlung der relevanten Beteiligungen im INP60 grundlegend von derjenigen im INP50 unterscheidet (siehe 9.1).
Für diesen Teil sind nur direkte und indirekte </t>
    </r>
    <r>
      <rPr>
        <b/>
        <sz val="10"/>
        <color indexed="8"/>
        <rFont val="Arial"/>
        <family val="2"/>
      </rPr>
      <t>Mehrheitsbeteiligungen</t>
    </r>
    <r>
      <rPr>
        <sz val="10"/>
        <color indexed="8"/>
        <rFont val="Arial"/>
        <family val="2"/>
      </rPr>
      <t xml:space="preserve"> (&gt;50% am stimmberechtigten Eigenkapital) relevant. Rechtlich unselbständige Filialen und Zweigniederlassungen werden wie Beteiligungen behandelt.</t>
    </r>
  </si>
  <si>
    <r>
      <rPr>
        <i/>
        <u/>
        <sz val="10"/>
        <rFont val="Arial"/>
        <family val="2"/>
      </rPr>
      <t>Banken</t>
    </r>
    <r>
      <rPr>
        <i/>
        <sz val="10"/>
        <rFont val="Arial"/>
        <family val="2"/>
      </rPr>
      <t>: Der Umsatz umfasst den in der Berichtsperiode erwirtschafteten Nettoerfolg aus dem Zins- und Kommissionsgeschäft.</t>
    </r>
  </si>
  <si>
    <t>Nordmazedonien</t>
  </si>
  <si>
    <t>Russland</t>
  </si>
  <si>
    <t>Eswatini</t>
  </si>
  <si>
    <t>Tschechien</t>
  </si>
  <si>
    <t>inkl. Livigno</t>
  </si>
  <si>
    <t xml:space="preserve">Der Personalbestand umfasst sämtliche im Unternehmen beschäftigte Personen einschliesslich Lehrlinge, Aushilfen und im Aussendienst tätige Personen mit 
mindestens 6 Stunden Arbeitszeit pro Woche. Nicht zu berücksichtigen sind Temporärangestellte, die im Unternehmen eingesetzt werden, aber nicht dort angestellt sind. Jede Person zählt als Eins, nicht gemäss Vollzeitaquivalent (FTE). Falls die Angabe nach Köpfen nicht möglich ist, ist die Angabe von Vollzeitäquivalenten (FTE) zulässig. Der Personalbstand ist unter dem Land zu erfassen, in dem das Unternehmen ansässig ist, welches die Löhne und Sozialversicherungen bezahlt. </t>
  </si>
  <si>
    <t>Der Umsatz umfasst die Verkäufe von Waren und Dienstleistungen, welche in der Berichtsperiode von Ihren Beteiligungen im betreffenden Land an Dritte in Rechnung gestellt wurden. Nicht enthalten sind konzerninterne Umsätze.
Im Umsatz enthaltene Nebenkosten (Transport, Verpackung usw.), die an Kunden weiterverrechnet werden, sind vom Umsatz abzuziehen.
Ertragsminderungen wie Preisnachlässe, Rabatte und Skonti, die an die Kunden weitergegeben werden, sind vom Umsatz ebenfalls abzuziehen.
Nicht im Umsatz enthalten sind Zölle, die Mehrwertsteuer sowie andere Umsatzsteuern.
Falls Sie über keine genauen Angaben verfügen, nehmen Sie bitte eine Schätzung des Umsatzes vor.</t>
  </si>
  <si>
    <r>
      <t xml:space="preserve">Der Personalbestand umfasst sämtliche im Unternehmen beschäftigte Personen, auf deren Einkommen obligatorische AHV-Beiträge entrichtet werden. In der Regel umfasst dies Beschäftigte mit mindestens 6 Stunden Arbeitszeit pro Woche. Dazu zählen Lehrlinge, Aushilfen und im Aussendienst tätige Personen. </t>
    </r>
    <r>
      <rPr>
        <u/>
        <sz val="10"/>
        <color theme="1"/>
        <rFont val="Arial"/>
        <family val="2"/>
      </rPr>
      <t>Nicht</t>
    </r>
    <r>
      <rPr>
        <sz val="10"/>
        <color theme="1"/>
        <rFont val="Arial"/>
        <family val="2"/>
      </rPr>
      <t xml:space="preserve"> zu berücksichtigen sind Temporärangestellte, die im Unternehmen eingesetzt werden, aber nicht dort angestellt sind sowie Personen, die im Ausland angestellt sind. Jede Person zählt als Eins, nicht gemäss Vollzeitaquivalent (FTE). Falls die Angabe nach Köpfen nicht möglich ist, ist die Angabe von Vollzeitäquivalenten (FTE) zulässig.</t>
    </r>
  </si>
  <si>
    <t>Ist Ihre Unternehmensgruppe im Inland am Eigenkapital von Unternehmen mit Sitz im Ausland mit 10% oder mehr beteiligt? Antworten Sie für den Fall mit der höchsten Beteiligungsquote.</t>
  </si>
  <si>
    <r>
      <t xml:space="preserve">Sind am Eigenkapital Ihres Unternehmens Investoren mit Sitz im Ausland </t>
    </r>
    <r>
      <rPr>
        <b/>
        <sz val="10"/>
        <color theme="1"/>
        <rFont val="Arial"/>
        <family val="2"/>
      </rPr>
      <t>direkt oder indirekt  mit 10% oder mehr</t>
    </r>
    <r>
      <rPr>
        <sz val="10"/>
        <color theme="1"/>
        <rFont val="Arial"/>
        <family val="2"/>
      </rPr>
      <t xml:space="preserve"> am stimmberechtigten Eigenkapital beteiligt?</t>
    </r>
  </si>
  <si>
    <t>Sofern Sie Frage 2.5 mit Ja beantwortet haben: Beträgt die Summe des Eigenkapitals aller Beteiligungen im Ausland mindestens 10 Mio. CHF?</t>
  </si>
  <si>
    <t>B5</t>
  </si>
  <si>
    <t>Im Rahmen von Werthaltigkeitstests abgeschriebener Goodwill zählt nicht zum Eigenkapital. Sofern Ihr Unternehmen Swiss GAAP FER verwendet, verrechnen Sie den aktivierten Goodwill nicht mit dem Eigenkapital, auch dann nicht, wenn er in den Büchern der Beteiligungen ausgewiesen wird.</t>
  </si>
  <si>
    <t>Mittelflüsse in das Inland sind mit positivem Vorzeichen zu erfassen.</t>
  </si>
  <si>
    <t>Mittelrückflüsse in das Ausland sind mit positivem Vorzeichen zu erfassen.</t>
  </si>
  <si>
    <t>Mittelabflüsse in das Ausland sind mit positivem Vorzeichen zu erfassen.</t>
  </si>
  <si>
    <t>Mittelrückflüsse in das Inland sind mit positivem Vorzeichen zu erfassen.</t>
  </si>
  <si>
    <t xml:space="preserve">Die Definition des Eigenkapitals findet sich unter Punkt 4.3. </t>
  </si>
  <si>
    <t>7.1 Mittelflüsse in das Inland</t>
  </si>
  <si>
    <t>7.2 Mittelrückflüsse in das Ausland</t>
  </si>
  <si>
    <t>7.3 Nettodividenden an Investoren im Ausland</t>
  </si>
  <si>
    <t>7.4 Sonstige Veränderungen</t>
  </si>
  <si>
    <t>9.5 Mittelabflüsse in das Ausland:</t>
  </si>
  <si>
    <t>9.6 Mittelrückflüsse in das Inland:</t>
  </si>
  <si>
    <t>9.7 Nettodividenden in das Inland</t>
  </si>
  <si>
    <t>9.8 Sonstige Veränderungen</t>
  </si>
  <si>
    <r>
      <t xml:space="preserve">Unternehmen im Inland, an denen Ihr Unternehmen </t>
    </r>
    <r>
      <rPr>
        <b/>
        <sz val="12"/>
        <color theme="1"/>
        <rFont val="Arial"/>
        <family val="2"/>
      </rPr>
      <t>mindestens 10%</t>
    </r>
    <r>
      <rPr>
        <sz val="12"/>
        <color theme="1"/>
        <rFont val="Arial"/>
        <family val="2"/>
      </rPr>
      <t xml:space="preserve"> des stimmberechtigten Eigenkapitals hält:</t>
    </r>
  </si>
  <si>
    <r>
      <t>Geben Sie alle Investoren</t>
    </r>
    <r>
      <rPr>
        <b/>
        <sz val="12"/>
        <color theme="1"/>
        <rFont val="Arial"/>
        <family val="2"/>
      </rPr>
      <t xml:space="preserve"> im Inland</t>
    </r>
    <r>
      <rPr>
        <sz val="12"/>
        <color theme="1"/>
        <rFont val="Arial"/>
        <family val="2"/>
      </rPr>
      <t xml:space="preserve"> an, die mit </t>
    </r>
    <r>
      <rPr>
        <b/>
        <sz val="12"/>
        <color theme="1"/>
        <rFont val="Arial"/>
        <family val="2"/>
      </rPr>
      <t xml:space="preserve">mindestens 10% </t>
    </r>
    <r>
      <rPr>
        <sz val="12"/>
        <color theme="1"/>
        <rFont val="Arial"/>
        <family val="2"/>
      </rPr>
      <t xml:space="preserve">am stimmberechtigten Eigenkapital Ihrer Unternehmensgruppe </t>
    </r>
    <r>
      <rPr>
        <b/>
        <sz val="12"/>
        <color theme="1"/>
        <rFont val="Arial"/>
        <family val="2"/>
      </rPr>
      <t>im Inland</t>
    </r>
    <r>
      <rPr>
        <sz val="12"/>
        <color theme="1"/>
        <rFont val="Arial"/>
        <family val="2"/>
      </rPr>
      <t xml:space="preserve"> beteiligt sind.</t>
    </r>
  </si>
  <si>
    <t>Statistisch relevantes Ergebnis (gemäss Beteiligungs- quote)</t>
  </si>
  <si>
    <t>Eigenkapital (vor Gewinnver-wendung) am Ende dieses Berichtsjahres gemäss Beteiligungs- quote</t>
  </si>
  <si>
    <t>Bitte geben Sie Eigenkapitaltransaktionen zwischen Ihrem Unternehmen im Inland und Investoren im Ausland an.</t>
  </si>
  <si>
    <t>am stimmberechtigten Eigenkapital Ihrer Unternehmensgruppe im Inland beteiligt sind.</t>
  </si>
  <si>
    <r>
      <t>Geben Sie alle Investoren</t>
    </r>
    <r>
      <rPr>
        <b/>
        <sz val="12"/>
        <color theme="1"/>
        <rFont val="Arial"/>
        <family val="2"/>
      </rPr>
      <t xml:space="preserve"> im Ausland</t>
    </r>
    <r>
      <rPr>
        <sz val="12"/>
        <color theme="1"/>
        <rFont val="Arial"/>
        <family val="2"/>
      </rPr>
      <t xml:space="preserve"> an, die mit </t>
    </r>
    <r>
      <rPr>
        <b/>
        <sz val="12"/>
        <color theme="1"/>
        <rFont val="Arial"/>
        <family val="2"/>
      </rPr>
      <t>mindestens 10%</t>
    </r>
  </si>
  <si>
    <t>*) Sachanlagen beinhalten Grundstücke, Gebäude, Maschinen, Werkzeuge, Fahrzeuge, Leitungsnetze im Ausland, die sich direkt im Eigentum des 
    Direktinvestors befinden, im Gegensatz zu Vermögen, das in Unternehmen oder Betriebsstätten im Ausland eingebracht wurde.</t>
  </si>
  <si>
    <t>Die Schweizerische Nationalbank ist durch das Bundesgesetz über die Schweizerische Nationalbank (Nationalbankgesetz) vom 3. Oktober 2003 und die Verordnung zum Nationalbankgesetz vom 18. März 2004 sowie die Anlage zum Währungsvertrag zwischen der Schweizerischen Eidgenossenschaft und dem Fürstentum Liechtenstein vom 3. November 1998 ermächtigt, die erforderlichen statistischen Erhebungen für die Erstellung der Zahlungsbilanz und der Statistik über das Auslandvermögen durchzuführen. Das Gesetz verpflichtet die Nationalbank, die erhobenen Daten vertraulich zu behandeln und nur in aggregierter Form zu publizieren.</t>
  </si>
  <si>
    <t>Bitte lesen Sie diese Anleitung. Sie erleichtert Ihnen das korrekte Ausfüllen dieser Erhebung und informiert Sie darüber, wie Sie diese Excel-Datei an die 
SNB übermitteln können.</t>
  </si>
  <si>
    <t>Diese Excel-Datei dient der Erfassung der Daten zur oben genannten Erhebung. Nach der Erfassung und Kontrolle der Daten übermitteln Sie diese Datei an 
die SNB (siehe auch Punkt 7.). 
Bitte nehmen Sie an der Datei keine Veränderung vor, da diese ansonsten in der SNB nicht verarbeitet werden kann. 
Wollen Sie die Excel-Formulare in einen Automatisierungsprozess einbinden, beachten Sie bitte dazu die Informationen auf unserer Webseite:</t>
  </si>
  <si>
    <t>Bitte füllen Sie die Erhebungsteile aus, die in der Spalte "Auszufüllen" markiert sind. Durch anklicken der Links in der Spalte "Titel" gelangen Sie direkt zum entsprechenden Tabellenblatt.</t>
  </si>
  <si>
    <t>Release 1.6</t>
  </si>
  <si>
    <t>gültig ab 31.12.2023</t>
  </si>
  <si>
    <t>2.4 Beteiligungen im Ausland</t>
  </si>
  <si>
    <t>2.5 Beteiligungen im Ausland Fortsetzung</t>
  </si>
  <si>
    <t>2.5</t>
  </si>
  <si>
    <t>Eigenkapital (vor Gewinnver-wendung) am Ende des letzten Berichtsjahres gemäss Beteiligungs- quote</t>
  </si>
  <si>
    <t>Geben Sie die Kennzahlen ihrer Unternehmensgruppe im Inland konsolidiert an, d.h. inklusive aller in dieser Meldung eingeschlossenen Unternehmen im Inland. 
Untenstehende Grafik enthält ein Beispiel zur Konsolidierung des Eigenkapitals. Unter Punkt 4.6 findet sich ein Beispiel zur Konsolidierung des Gewinns.</t>
  </si>
  <si>
    <t>Beispiel einer Konsolidierung des Eigenkapitals einer Unternehmensgruppe im Inland:</t>
  </si>
  <si>
    <t>Berechnung des konsolidierten Ergebnisses</t>
  </si>
  <si>
    <t>Sofern Ihr Unternehmen im Inland eine Konsolidierung vornimmt: Melden Sie im INP05 Kol. 02 das gemäss Punkt 4.4. bereinigte konsolidierte Ergebnis.</t>
  </si>
  <si>
    <t>Statistisch relevantes Ergebnis von Beteiligungen im Inland gemäss Beteiligungsquote</t>
  </si>
  <si>
    <t>4.7</t>
  </si>
  <si>
    <r>
      <rPr>
        <vertAlign val="superscript"/>
        <sz val="10"/>
        <color indexed="8"/>
        <rFont val="Arial"/>
        <family val="2"/>
      </rPr>
      <t>1)</t>
    </r>
    <r>
      <rPr>
        <sz val="10"/>
        <color indexed="8"/>
        <rFont val="Arial"/>
        <family val="2"/>
      </rPr>
      <t xml:space="preserve">Berechnen Sie das statistisch relevante Ergebnis der Beteiligungen im Inland gemäss dem Berechnungsschema </t>
    </r>
    <r>
      <rPr>
        <sz val="10"/>
        <rFont val="Arial"/>
        <family val="2"/>
      </rPr>
      <t>unter Punkt 4.4</t>
    </r>
  </si>
  <si>
    <t>Beispiel einer Konsolidierung des statistisch relevanten Ergebnisses einer Unternehmensgruppe im Inland:</t>
  </si>
  <si>
    <t>Die Übersicht zeigt Ihnen Ihre Auskunftspflichten und den Stand der Meldung an. Durch Anklicken des jeweiligen Erhebungsteils gelangen Sie zur Eingabe der 
Daten. Bitte schreiben Sie Kommentare zu den einzelnen Erhebungsteilen oder zur Erhebung allgemein in das vorgesehene Feld. Untenstehende Grafik zeigt 
schematisch den Aufbau der Erhebung:</t>
  </si>
  <si>
    <t>https://www.snb.ch/de/the-snb/mandates-goals/statistics/surveys/format#t3</t>
  </si>
  <si>
    <t>Übersicht (Overview)</t>
  </si>
  <si>
    <t>Jahreserhebung: Vier Monate nach Ende des Berichtsjahres (Beispiel: Berichtsjahr 2023 → Einreichefrist 30. April 2024). 
Bitte senden Sie das Formular auch dann zurück, wenn Sie nicht auskunftspflichtig sind.</t>
  </si>
  <si>
    <t>https://www.snb.ch/de/the-snb/mandates-goals/statistics/statistics-pub/balance-payments-foreign-assets</t>
  </si>
  <si>
    <r>
      <t xml:space="preserve">Sofern Ihr Unternehmen im Inland keine Konsolidierung vornimmt: Melden Sie im INP05 in Kol. 02 die Summe der gemäss Punkt 4.4. bereinigten Einzelabschlüsse abzüglich der </t>
    </r>
    <r>
      <rPr>
        <i/>
        <u/>
        <sz val="10"/>
        <rFont val="Arial"/>
        <family val="2"/>
      </rPr>
      <t>von inländischen Gesellschaften an inländische Gesellschaften</t>
    </r>
    <r>
      <rPr>
        <sz val="10"/>
        <rFont val="Arial"/>
        <family val="2"/>
      </rPr>
      <t xml:space="preserve"> ausgeschütteten Dividenden. Berücksichtigen Sie dabei die Beteiligungsquoten 
(s. Punkt 4.6). Dividendenerträge von Beteiligungen im Ausland sind nicht in Abzug zu bringen. Untenstehende Grafik enthält ein Beispiel zur Konsolidierung des statistisch relevanten Ergebnisses im Inland.</t>
    </r>
  </si>
  <si>
    <t>B1 - B5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</si>
</sst>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 #,##0.00_ ;_ * \-#,##0.00_ ;_ * &quot;-&quot;??_ ;_ @_ "/>
    <numFmt numFmtId="164" formatCode="000"/>
    <numFmt numFmtId="165" formatCode="#,##0_);[Red]\-#,##0_);;@"/>
    <numFmt numFmtId="166" formatCode="#,##0.0_);[Red]\-#,##0.0_);;@"/>
    <numFmt numFmtId="167" formatCode="000000"/>
    <numFmt numFmtId="168" formatCode=";;;"/>
    <numFmt numFmtId="169" formatCode="General_)"/>
    <numFmt numFmtId="170" formatCode="0\ &quot;ERROR&quot;"/>
    <numFmt numFmtId="171" formatCode="0\ &quot;WARNUNG&quot;"/>
    <numFmt numFmtId="172" formatCode="_ * #,##0_ ;_ * \-#,##0_ ;_ * &quot;-&quot;??_ ;_ @_ "/>
    <numFmt numFmtId="173" formatCode="_ * #,##0%_ ;_ * \-#,##0%_ ;_ * &quot;-&quot;??_ ;_ @_ "/>
    <numFmt numFmtId="174" formatCode="#,##0_);[Red]\-#,##0_)"/>
  </numFmts>
  <fonts count="79" x14ac:knownFonts="1">
    <font>
      <sz val="10"/>
      <color theme="1"/>
      <name val="Arial"/>
      <family val="2"/>
    </font>
    <font>
      <sz val="11"/>
      <color theme="1"/>
      <name val="Arial"/>
      <family val="2"/>
    </font>
    <font>
      <sz val="11"/>
      <color theme="1"/>
      <name val="Arial"/>
      <family val="2"/>
    </font>
    <font>
      <sz val="10"/>
      <name val="Arial"/>
      <family val="2"/>
    </font>
    <font>
      <b/>
      <sz val="10"/>
      <name val="Arial"/>
      <family val="2"/>
    </font>
    <font>
      <sz val="12"/>
      <name val="Arial"/>
      <family val="2"/>
    </font>
    <font>
      <sz val="11"/>
      <name val="Arial"/>
      <family val="2"/>
    </font>
    <font>
      <b/>
      <sz val="14"/>
      <name val="Arial"/>
      <family val="2"/>
    </font>
    <font>
      <b/>
      <sz val="12"/>
      <name val="Arial"/>
      <family val="2"/>
    </font>
    <font>
      <b/>
      <sz val="10"/>
      <color indexed="8"/>
      <name val="Arial"/>
      <family val="2"/>
    </font>
    <font>
      <b/>
      <sz val="11"/>
      <name val="Arial"/>
      <family val="2"/>
    </font>
    <font>
      <b/>
      <u/>
      <sz val="16"/>
      <name val="Arial"/>
      <family val="2"/>
    </font>
    <font>
      <u/>
      <sz val="16"/>
      <name val="Arial"/>
      <family val="2"/>
    </font>
    <font>
      <b/>
      <u/>
      <sz val="12"/>
      <name val="Arial"/>
      <family val="2"/>
    </font>
    <font>
      <sz val="14"/>
      <name val="Arial"/>
      <family val="2"/>
    </font>
    <font>
      <i/>
      <sz val="10"/>
      <color indexed="8"/>
      <name val="Arial"/>
      <family val="2"/>
    </font>
    <font>
      <b/>
      <u/>
      <sz val="11"/>
      <name val="Arial"/>
      <family val="2"/>
    </font>
    <font>
      <sz val="14"/>
      <color indexed="8"/>
      <name val="Arial"/>
      <family val="2"/>
    </font>
    <font>
      <u/>
      <sz val="11"/>
      <name val="Arial"/>
      <family val="2"/>
    </font>
    <font>
      <sz val="8"/>
      <color indexed="81"/>
      <name val="Tahoma"/>
      <family val="2"/>
    </font>
    <font>
      <b/>
      <sz val="8"/>
      <color indexed="81"/>
      <name val="Tahoma"/>
      <family val="2"/>
    </font>
    <font>
      <sz val="10"/>
      <color indexed="8"/>
      <name val="Arial"/>
      <family val="2"/>
    </font>
    <font>
      <u/>
      <sz val="10"/>
      <name val="Arial"/>
      <family val="2"/>
    </font>
    <font>
      <sz val="9"/>
      <color indexed="81"/>
      <name val="Tahoma"/>
      <family val="2"/>
    </font>
    <font>
      <b/>
      <u/>
      <sz val="10"/>
      <name val="Arial"/>
      <family val="2"/>
    </font>
    <font>
      <strike/>
      <sz val="10"/>
      <name val="Arial"/>
      <family val="2"/>
    </font>
    <font>
      <b/>
      <sz val="12"/>
      <color indexed="8"/>
      <name val="Arial"/>
      <family val="2"/>
    </font>
    <font>
      <vertAlign val="superscript"/>
      <sz val="10"/>
      <color indexed="8"/>
      <name val="Arial"/>
      <family val="2"/>
    </font>
    <font>
      <u/>
      <sz val="10"/>
      <color indexed="8"/>
      <name val="Arial"/>
      <family val="2"/>
    </font>
    <font>
      <i/>
      <sz val="10"/>
      <name val="Arial"/>
      <family val="2"/>
    </font>
    <font>
      <i/>
      <u/>
      <sz val="10"/>
      <name val="Arial"/>
      <family val="2"/>
    </font>
    <font>
      <u/>
      <sz val="10"/>
      <color indexed="12"/>
      <name val="Arial"/>
      <family val="2"/>
    </font>
    <font>
      <sz val="10"/>
      <color indexed="10"/>
      <name val="Arial"/>
      <family val="2"/>
    </font>
    <font>
      <sz val="8"/>
      <color indexed="8"/>
      <name val="Arial"/>
      <family val="2"/>
    </font>
    <font>
      <sz val="10"/>
      <color theme="1"/>
      <name val="Arial"/>
      <family val="2"/>
    </font>
    <font>
      <sz val="11"/>
      <color theme="1"/>
      <name val="Arial"/>
      <family val="2"/>
    </font>
    <font>
      <sz val="11"/>
      <color theme="0"/>
      <name val="Arial"/>
      <family val="2"/>
    </font>
    <font>
      <b/>
      <sz val="11"/>
      <color theme="1"/>
      <name val="Arial"/>
      <family val="2"/>
    </font>
    <font>
      <u/>
      <sz val="10"/>
      <color theme="10"/>
      <name val="Arial"/>
      <family val="2"/>
    </font>
    <font>
      <u/>
      <sz val="11"/>
      <color theme="10"/>
      <name val="Arial"/>
      <family val="2"/>
    </font>
    <font>
      <sz val="11"/>
      <color theme="1"/>
      <name val="Calibri"/>
      <family val="2"/>
      <scheme val="minor"/>
    </font>
    <font>
      <b/>
      <sz val="14"/>
      <color theme="1"/>
      <name val="Arial"/>
      <family val="2"/>
    </font>
    <font>
      <b/>
      <sz val="10"/>
      <color rgb="FFFF0000"/>
      <name val="Arial"/>
      <family val="2"/>
    </font>
    <font>
      <sz val="11"/>
      <color rgb="FFFF0000"/>
      <name val="Arial"/>
      <family val="2"/>
    </font>
    <font>
      <sz val="14"/>
      <color theme="1"/>
      <name val="Arial"/>
      <family val="2"/>
    </font>
    <font>
      <sz val="8"/>
      <color theme="1"/>
      <name val="Arial"/>
      <family val="2"/>
    </font>
    <font>
      <b/>
      <sz val="12"/>
      <color theme="1"/>
      <name val="Arial"/>
      <family val="2"/>
    </font>
    <font>
      <b/>
      <sz val="9"/>
      <color rgb="FFFF0000"/>
      <name val="Arial"/>
      <family val="2"/>
    </font>
    <font>
      <b/>
      <sz val="10"/>
      <color theme="1"/>
      <name val="Arial"/>
      <family val="2"/>
    </font>
    <font>
      <u/>
      <sz val="8"/>
      <color theme="10"/>
      <name val="Arial"/>
      <family val="2"/>
    </font>
    <font>
      <sz val="10"/>
      <color theme="0" tint="-0.14999847407452621"/>
      <name val="Arial"/>
      <family val="2"/>
    </font>
    <font>
      <sz val="10"/>
      <color theme="0"/>
      <name val="Arial"/>
      <family val="2"/>
    </font>
    <font>
      <sz val="10"/>
      <color rgb="FF000000"/>
      <name val="Arial"/>
      <family val="2"/>
    </font>
    <font>
      <sz val="8"/>
      <color theme="0" tint="-4.9989318521683403E-2"/>
      <name val="Arial"/>
      <family val="2"/>
    </font>
    <font>
      <i/>
      <sz val="11"/>
      <color theme="1"/>
      <name val="Arial"/>
      <family val="2"/>
    </font>
    <font>
      <i/>
      <sz val="10"/>
      <color theme="1"/>
      <name val="Arial"/>
      <family val="2"/>
    </font>
    <font>
      <sz val="10"/>
      <color rgb="FF00FF00"/>
      <name val="Arial"/>
      <family val="2"/>
    </font>
    <font>
      <sz val="10"/>
      <color rgb="FF0070C0"/>
      <name val="Arial"/>
      <family val="2"/>
    </font>
    <font>
      <sz val="10"/>
      <color rgb="FFFFFFFF"/>
      <name val="Arial"/>
      <family val="2"/>
    </font>
    <font>
      <sz val="8"/>
      <color theme="0"/>
      <name val="Arial"/>
      <family val="2"/>
    </font>
    <font>
      <b/>
      <sz val="12"/>
      <color theme="0"/>
      <name val="Arial"/>
      <family val="2"/>
    </font>
    <font>
      <b/>
      <sz val="10"/>
      <color rgb="FF0070C0"/>
      <name val="Arial"/>
      <family val="2"/>
    </font>
    <font>
      <b/>
      <sz val="11"/>
      <color rgb="FF00B050"/>
      <name val="Arial"/>
      <family val="2"/>
    </font>
    <font>
      <b/>
      <i/>
      <sz val="10"/>
      <color rgb="FF00B050"/>
      <name val="Arial"/>
      <family val="2"/>
    </font>
    <font>
      <b/>
      <sz val="10"/>
      <color rgb="FF00B050"/>
      <name val="Arial"/>
      <family val="2"/>
    </font>
    <font>
      <b/>
      <sz val="20"/>
      <color theme="0"/>
      <name val="Arial"/>
      <family val="2"/>
    </font>
    <font>
      <b/>
      <u/>
      <sz val="10"/>
      <color theme="10"/>
      <name val="Arial"/>
      <family val="2"/>
    </font>
    <font>
      <sz val="10"/>
      <color rgb="FFFF0000"/>
      <name val="Arial"/>
      <family val="2"/>
    </font>
    <font>
      <sz val="10"/>
      <color theme="1"/>
      <name val="Calibri"/>
      <family val="2"/>
      <scheme val="minor"/>
    </font>
    <font>
      <sz val="12"/>
      <color theme="1"/>
      <name val="Arial"/>
      <family val="2"/>
    </font>
    <font>
      <sz val="13"/>
      <color theme="1"/>
      <name val="Arial"/>
      <family val="2"/>
    </font>
    <font>
      <sz val="11"/>
      <name val="Calibri"/>
      <family val="2"/>
      <scheme val="minor"/>
    </font>
    <font>
      <sz val="10"/>
      <name val="Calibri"/>
      <family val="2"/>
      <scheme val="minor"/>
    </font>
    <font>
      <b/>
      <sz val="11"/>
      <color theme="1"/>
      <name val="Calibri"/>
      <family val="2"/>
      <scheme val="minor"/>
    </font>
    <font>
      <b/>
      <u/>
      <sz val="11"/>
      <color theme="10"/>
      <name val="Arial"/>
      <family val="2"/>
    </font>
    <font>
      <b/>
      <sz val="11"/>
      <name val="Calibri"/>
      <family val="2"/>
      <scheme val="minor"/>
    </font>
    <font>
      <b/>
      <u/>
      <sz val="12"/>
      <color theme="10"/>
      <name val="Arial"/>
      <family val="2"/>
    </font>
    <font>
      <u/>
      <sz val="10"/>
      <color theme="0" tint="-0.34998626667073579"/>
      <name val="Arial"/>
      <family val="2"/>
    </font>
    <font>
      <u/>
      <sz val="10"/>
      <color theme="1"/>
      <name val="Arial"/>
      <family val="2"/>
    </font>
  </fonts>
  <fills count="17">
    <fill>
      <patternFill patternType="none"/>
    </fill>
    <fill>
      <patternFill patternType="gray125"/>
    </fill>
    <fill>
      <patternFill patternType="solid">
        <fgColor rgb="FFF0EFD7"/>
        <bgColor indexed="64"/>
      </patternFill>
    </fill>
    <fill>
      <patternFill patternType="solid">
        <fgColor rgb="FFDCEFB4"/>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3" tint="0.39997558519241921"/>
        <bgColor indexed="64"/>
      </patternFill>
    </fill>
    <fill>
      <patternFill patternType="solid">
        <fgColor rgb="FF00B050"/>
        <bgColor indexed="64"/>
      </patternFill>
    </fill>
    <fill>
      <patternFill patternType="solid">
        <fgColor theme="4" tint="0.39997558519241921"/>
        <bgColor indexed="64"/>
      </patternFill>
    </fill>
  </fills>
  <borders count="69">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style="thin">
        <color indexed="64"/>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right/>
      <top style="thin">
        <color indexed="64"/>
      </top>
      <bottom style="double">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right/>
      <top/>
      <bottom style="double">
        <color indexed="64"/>
      </bottom>
      <diagonal/>
    </border>
    <border>
      <left/>
      <right/>
      <top style="double">
        <color indexed="64"/>
      </top>
      <bottom style="thin">
        <color indexed="64"/>
      </bottom>
      <diagonal/>
    </border>
    <border>
      <left/>
      <right style="thin">
        <color theme="0"/>
      </right>
      <top/>
      <bottom/>
      <diagonal/>
    </border>
    <border>
      <left style="thin">
        <color theme="0"/>
      </left>
      <right style="thin">
        <color theme="0"/>
      </right>
      <top style="thin">
        <color theme="0"/>
      </top>
      <bottom style="thin">
        <color theme="0"/>
      </bottom>
      <diagonal/>
    </border>
    <border>
      <left/>
      <right/>
      <top/>
      <bottom style="thin">
        <color theme="0"/>
      </bottom>
      <diagonal/>
    </border>
    <border>
      <left/>
      <right/>
      <top style="thin">
        <color theme="0"/>
      </top>
      <bottom/>
      <diagonal/>
    </border>
    <border>
      <left style="thin">
        <color theme="0"/>
      </left>
      <right style="thin">
        <color theme="0"/>
      </right>
      <top/>
      <bottom style="thin">
        <color theme="0"/>
      </bottom>
      <diagonal/>
    </border>
    <border>
      <left/>
      <right/>
      <top style="thin">
        <color theme="0" tint="-0.24994659260841701"/>
      </top>
      <bottom style="thin">
        <color theme="0" tint="-0.24994659260841701"/>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top style="thin">
        <color indexed="64"/>
      </top>
      <bottom/>
      <diagonal/>
    </border>
    <border>
      <left/>
      <right style="thin">
        <color theme="0"/>
      </right>
      <top style="thin">
        <color indexed="64"/>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right/>
      <top/>
      <bottom style="thin">
        <color theme="0" tint="-0.24994659260841701"/>
      </bottom>
      <diagonal/>
    </border>
  </borders>
  <cellStyleXfs count="23">
    <xf numFmtId="0" fontId="0" fillId="0" borderId="0"/>
    <xf numFmtId="166" fontId="34" fillId="0" borderId="1" applyFill="0">
      <protection locked="0"/>
    </xf>
    <xf numFmtId="165" fontId="34" fillId="0" borderId="1">
      <protection locked="0"/>
    </xf>
    <xf numFmtId="10" fontId="34" fillId="0" borderId="2">
      <protection locked="0"/>
    </xf>
    <xf numFmtId="49" fontId="34" fillId="0" borderId="2">
      <alignment horizontal="left" wrapText="1"/>
      <protection locked="0"/>
    </xf>
    <xf numFmtId="49" fontId="34" fillId="0" borderId="3">
      <alignment horizontal="center"/>
    </xf>
    <xf numFmtId="49" fontId="34" fillId="0" borderId="3">
      <alignment horizontal="center"/>
    </xf>
    <xf numFmtId="0" fontId="34" fillId="2" borderId="4" applyNumberFormat="0">
      <alignment vertical="center"/>
    </xf>
    <xf numFmtId="174" fontId="34" fillId="0" borderId="1">
      <protection locked="0"/>
    </xf>
    <xf numFmtId="0" fontId="34" fillId="0" borderId="3">
      <alignment horizontal="center"/>
    </xf>
    <xf numFmtId="166" fontId="34" fillId="0" borderId="5"/>
    <xf numFmtId="0" fontId="34" fillId="0" borderId="6" applyNumberFormat="0">
      <alignment horizontal="center" vertical="center"/>
    </xf>
    <xf numFmtId="165" fontId="34" fillId="0" borderId="4" applyNumberFormat="0" applyFont="0" applyAlignment="0">
      <alignment vertical="center"/>
    </xf>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43" fontId="40" fillId="0" borderId="0" applyFont="0" applyFill="0" applyBorder="0" applyAlignment="0" applyProtection="0"/>
    <xf numFmtId="164" fontId="34" fillId="3" borderId="4">
      <alignment horizontal="center"/>
    </xf>
    <xf numFmtId="166" fontId="34" fillId="0" borderId="5"/>
    <xf numFmtId="9" fontId="40" fillId="0" borderId="0" applyFont="0" applyFill="0" applyBorder="0" applyAlignment="0" applyProtection="0"/>
    <xf numFmtId="0" fontId="34" fillId="0" borderId="0"/>
    <xf numFmtId="49" fontId="34" fillId="0" borderId="7">
      <alignment horizontal="center"/>
      <protection locked="0"/>
    </xf>
    <xf numFmtId="0" fontId="41" fillId="0" borderId="0" applyNumberFormat="0" applyFill="0" applyBorder="0" applyAlignment="0" applyProtection="0"/>
    <xf numFmtId="0" fontId="42" fillId="4" borderId="8">
      <alignment horizontal="center" vertical="center"/>
    </xf>
  </cellStyleXfs>
  <cellXfs count="1004">
    <xf numFmtId="0" fontId="0" fillId="0" borderId="0" xfId="0"/>
    <xf numFmtId="0" fontId="0" fillId="0" borderId="0" xfId="0"/>
    <xf numFmtId="0" fontId="44" fillId="0" borderId="0" xfId="0" applyFont="1"/>
    <xf numFmtId="0" fontId="34" fillId="0" borderId="6" xfId="11">
      <alignment horizontal="center" vertical="center"/>
    </xf>
    <xf numFmtId="0" fontId="0" fillId="0" borderId="0" xfId="0"/>
    <xf numFmtId="164" fontId="34" fillId="3" borderId="4" xfId="16">
      <alignment horizontal="center"/>
    </xf>
    <xf numFmtId="0" fontId="0" fillId="0" borderId="9" xfId="0" applyBorder="1"/>
    <xf numFmtId="0" fontId="0" fillId="0" borderId="4" xfId="0" applyBorder="1"/>
    <xf numFmtId="0" fontId="0" fillId="0" borderId="6" xfId="0" applyBorder="1"/>
    <xf numFmtId="164" fontId="34" fillId="3" borderId="4" xfId="16" applyBorder="1">
      <alignment horizontal="center"/>
    </xf>
    <xf numFmtId="166" fontId="34" fillId="0" borderId="1" xfId="1">
      <protection locked="0"/>
    </xf>
    <xf numFmtId="0" fontId="0" fillId="0" borderId="0" xfId="0" applyAlignment="1">
      <alignment horizontal="left"/>
    </xf>
    <xf numFmtId="14" fontId="0" fillId="0" borderId="0" xfId="0" applyNumberFormat="1" applyAlignment="1">
      <alignment horizontal="left"/>
    </xf>
    <xf numFmtId="0" fontId="0" fillId="0" borderId="0" xfId="0" quotePrefix="1" applyAlignment="1">
      <alignment horizontal="left"/>
    </xf>
    <xf numFmtId="0" fontId="0" fillId="0" borderId="0" xfId="0" applyAlignment="1">
      <alignment horizontal="right"/>
    </xf>
    <xf numFmtId="0" fontId="0" fillId="0" borderId="0" xfId="0" applyBorder="1"/>
    <xf numFmtId="0" fontId="0" fillId="0" borderId="10" xfId="0" applyBorder="1"/>
    <xf numFmtId="0" fontId="45" fillId="0" borderId="0" xfId="0" applyFont="1"/>
    <xf numFmtId="0" fontId="0" fillId="0" borderId="0" xfId="0" applyFont="1"/>
    <xf numFmtId="0" fontId="46" fillId="0" borderId="0" xfId="0" applyFont="1"/>
    <xf numFmtId="0" fontId="35" fillId="0" borderId="0" xfId="0" applyFont="1"/>
    <xf numFmtId="0" fontId="45" fillId="0" borderId="0" xfId="0" applyFont="1" applyAlignment="1">
      <alignment horizontal="right" vertical="center"/>
    </xf>
    <xf numFmtId="0" fontId="37" fillId="0" borderId="0" xfId="0" applyFont="1" applyAlignment="1">
      <alignment horizontal="center" vertical="center"/>
    </xf>
    <xf numFmtId="0" fontId="45" fillId="0" borderId="50" xfId="0" applyFont="1" applyBorder="1" applyAlignment="1">
      <alignment horizontal="right" vertical="center"/>
    </xf>
    <xf numFmtId="167" fontId="37" fillId="5" borderId="51" xfId="0" applyNumberFormat="1" applyFont="1" applyFill="1" applyBorder="1" applyAlignment="1" applyProtection="1">
      <alignment horizontal="center" vertical="center"/>
      <protection locked="0"/>
    </xf>
    <xf numFmtId="0" fontId="47" fillId="0" borderId="0" xfId="0" applyFont="1" applyAlignment="1">
      <alignment vertical="center"/>
    </xf>
    <xf numFmtId="0" fontId="37" fillId="5" borderId="51" xfId="0" applyFont="1" applyFill="1" applyBorder="1" applyAlignment="1" applyProtection="1">
      <alignment horizontal="center" vertical="center"/>
      <protection locked="0"/>
    </xf>
    <xf numFmtId="0" fontId="37" fillId="0" borderId="0" xfId="0" applyFont="1" applyFill="1" applyAlignment="1">
      <alignment vertical="center" textRotation="90"/>
    </xf>
    <xf numFmtId="0" fontId="35" fillId="0" borderId="0" xfId="0" applyFont="1" applyFill="1"/>
    <xf numFmtId="0" fontId="35" fillId="0" borderId="0" xfId="0" applyFont="1" applyFill="1" applyAlignment="1">
      <alignment vertical="center"/>
    </xf>
    <xf numFmtId="0" fontId="0" fillId="0" borderId="0" xfId="0" applyFont="1" applyFill="1"/>
    <xf numFmtId="0" fontId="0" fillId="0" borderId="0" xfId="0" applyFont="1" applyFill="1" applyBorder="1" applyProtection="1"/>
    <xf numFmtId="0" fontId="48" fillId="4" borderId="52" xfId="0" applyFont="1" applyFill="1" applyBorder="1" applyAlignment="1">
      <alignment vertical="center"/>
    </xf>
    <xf numFmtId="0" fontId="35" fillId="4" borderId="52" xfId="0" applyFont="1" applyFill="1" applyBorder="1" applyAlignment="1">
      <alignment vertical="center"/>
    </xf>
    <xf numFmtId="0" fontId="4" fillId="4" borderId="52" xfId="0" applyFont="1" applyFill="1" applyBorder="1" applyAlignment="1">
      <alignment horizontal="center" vertical="center"/>
    </xf>
    <xf numFmtId="0" fontId="4" fillId="4" borderId="52" xfId="0" applyFont="1" applyFill="1" applyBorder="1" applyAlignment="1">
      <alignment vertical="center"/>
    </xf>
    <xf numFmtId="0" fontId="0" fillId="4" borderId="0" xfId="0" applyFont="1" applyFill="1"/>
    <xf numFmtId="0" fontId="0" fillId="4" borderId="0" xfId="0" applyFont="1" applyFill="1" applyAlignment="1">
      <alignment horizontal="center" vertical="center"/>
    </xf>
    <xf numFmtId="0" fontId="0" fillId="4" borderId="0" xfId="0" applyFont="1" applyFill="1" applyAlignment="1">
      <alignment vertical="center"/>
    </xf>
    <xf numFmtId="0" fontId="0" fillId="4" borderId="0" xfId="0" applyFont="1" applyFill="1" applyAlignment="1">
      <alignment horizontal="center"/>
    </xf>
    <xf numFmtId="0" fontId="42" fillId="4" borderId="53" xfId="0" applyFont="1" applyFill="1" applyBorder="1" applyAlignment="1">
      <alignment vertical="center"/>
    </xf>
    <xf numFmtId="0" fontId="0" fillId="4" borderId="53" xfId="0" applyFont="1" applyFill="1" applyBorder="1" applyAlignment="1">
      <alignment vertical="center"/>
    </xf>
    <xf numFmtId="0" fontId="48" fillId="4" borderId="53" xfId="0" applyFont="1" applyFill="1" applyBorder="1" applyAlignment="1">
      <alignment horizontal="center" vertical="center"/>
    </xf>
    <xf numFmtId="0" fontId="42" fillId="4" borderId="53" xfId="0" applyFont="1" applyFill="1" applyBorder="1" applyAlignment="1">
      <alignment horizontal="right" vertical="center"/>
    </xf>
    <xf numFmtId="0" fontId="35" fillId="0" borderId="0" xfId="0" applyFont="1" applyAlignment="1">
      <alignment vertical="center"/>
    </xf>
    <xf numFmtId="0" fontId="49" fillId="0" borderId="10" xfId="13" applyFont="1" applyBorder="1" applyAlignment="1" applyProtection="1">
      <alignment horizontal="left" readingOrder="1"/>
    </xf>
    <xf numFmtId="0" fontId="45" fillId="0" borderId="10" xfId="0" applyFont="1" applyBorder="1"/>
    <xf numFmtId="0" fontId="45" fillId="0" borderId="0" xfId="0" applyFont="1" applyAlignment="1"/>
    <xf numFmtId="0" fontId="49" fillId="0" borderId="0" xfId="13" applyFont="1" applyAlignment="1" applyProtection="1">
      <alignment horizontal="right"/>
    </xf>
    <xf numFmtId="0" fontId="45" fillId="0" borderId="0" xfId="0" applyFont="1" applyAlignment="1">
      <alignment horizontal="right"/>
    </xf>
    <xf numFmtId="0" fontId="0" fillId="0" borderId="0" xfId="0"/>
    <xf numFmtId="0" fontId="5" fillId="0" borderId="0" xfId="0" applyFont="1" applyFill="1" applyBorder="1" applyAlignment="1">
      <alignment horizontal="left" vertical="top"/>
    </xf>
    <xf numFmtId="0" fontId="5" fillId="0" borderId="0" xfId="0" applyFont="1" applyFill="1" applyBorder="1" applyAlignment="1">
      <alignment horizontal="center" vertical="top"/>
    </xf>
    <xf numFmtId="0" fontId="6" fillId="0" borderId="0" xfId="0" applyFont="1"/>
    <xf numFmtId="0" fontId="6" fillId="0" borderId="0" xfId="0" applyFont="1" applyFill="1" applyBorder="1" applyAlignment="1">
      <alignment horizontal="left" vertical="top" wrapText="1"/>
    </xf>
    <xf numFmtId="0" fontId="6" fillId="0" borderId="0" xfId="0" applyFont="1" applyFill="1" applyBorder="1" applyAlignment="1">
      <alignment horizontal="center" vertical="top" wrapText="1"/>
    </xf>
    <xf numFmtId="0" fontId="6" fillId="0" borderId="0" xfId="0" applyFont="1" applyFill="1" applyBorder="1"/>
    <xf numFmtId="49" fontId="7" fillId="0" borderId="0" xfId="0" applyNumberFormat="1" applyFont="1" applyFill="1" applyAlignment="1">
      <alignment vertical="top"/>
    </xf>
    <xf numFmtId="166" fontId="34" fillId="0" borderId="5" xfId="10"/>
    <xf numFmtId="0" fontId="34" fillId="0" borderId="11" xfId="11" applyBorder="1">
      <alignment horizontal="center" vertical="center"/>
    </xf>
    <xf numFmtId="0" fontId="48" fillId="0" borderId="7" xfId="0" applyFont="1" applyBorder="1" applyAlignment="1">
      <alignment vertical="top" wrapText="1"/>
    </xf>
    <xf numFmtId="169" fontId="4" fillId="0" borderId="7" xfId="0" applyNumberFormat="1" applyFont="1" applyFill="1" applyBorder="1" applyAlignment="1" applyProtection="1">
      <alignment horizontal="left" vertical="top" wrapText="1"/>
    </xf>
    <xf numFmtId="0" fontId="48" fillId="0" borderId="12" xfId="0" applyFont="1" applyBorder="1" applyAlignment="1"/>
    <xf numFmtId="0" fontId="48" fillId="0" borderId="9" xfId="0" applyNumberFormat="1" applyFont="1" applyBorder="1" applyAlignment="1">
      <alignment horizontal="center"/>
    </xf>
    <xf numFmtId="166" fontId="34" fillId="0" borderId="2" xfId="1" applyBorder="1">
      <protection locked="0"/>
    </xf>
    <xf numFmtId="0" fontId="3" fillId="0" borderId="4" xfId="0" applyFont="1" applyFill="1" applyBorder="1" applyAlignment="1">
      <alignment horizontal="center"/>
    </xf>
    <xf numFmtId="0" fontId="50" fillId="0" borderId="0" xfId="0" applyFont="1" applyFill="1"/>
    <xf numFmtId="0" fontId="8" fillId="0" borderId="0" xfId="0" applyFont="1" applyFill="1" applyBorder="1" applyAlignment="1">
      <alignment horizontal="left" vertical="top" wrapText="1"/>
    </xf>
    <xf numFmtId="0" fontId="0" fillId="6" borderId="0" xfId="0" applyFill="1"/>
    <xf numFmtId="0" fontId="11" fillId="0" borderId="0" xfId="0" applyFont="1" applyFill="1" applyBorder="1" applyAlignment="1">
      <alignment horizontal="center" vertical="top"/>
    </xf>
    <xf numFmtId="0" fontId="6" fillId="0" borderId="0" xfId="0" applyFont="1" applyFill="1" applyBorder="1" applyAlignment="1">
      <alignment horizontal="left" vertical="top"/>
    </xf>
    <xf numFmtId="0" fontId="12" fillId="0" borderId="0" xfId="0" applyFont="1" applyFill="1" applyBorder="1" applyAlignment="1">
      <alignment horizontal="left" vertical="top" wrapText="1"/>
    </xf>
    <xf numFmtId="0" fontId="8" fillId="0" borderId="0" xfId="0" applyFont="1" applyFill="1" applyBorder="1" applyAlignment="1">
      <alignment horizontal="center" vertical="top" wrapText="1"/>
    </xf>
    <xf numFmtId="0" fontId="10" fillId="0" borderId="0" xfId="0" applyFont="1"/>
    <xf numFmtId="0" fontId="6" fillId="0" borderId="0" xfId="0" applyFont="1" applyFill="1" applyBorder="1" applyAlignment="1">
      <alignment horizontal="left"/>
    </xf>
    <xf numFmtId="0" fontId="0" fillId="0" borderId="13" xfId="0" applyNumberFormat="1" applyFont="1" applyBorder="1" applyAlignment="1">
      <alignment horizontal="left" vertical="center"/>
    </xf>
    <xf numFmtId="0" fontId="3" fillId="0" borderId="4" xfId="0" applyFont="1" applyFill="1" applyBorder="1" applyAlignment="1" applyProtection="1">
      <alignment horizontal="center" wrapText="1"/>
    </xf>
    <xf numFmtId="164" fontId="34" fillId="3" borderId="4" xfId="16" applyAlignment="1">
      <alignment horizontal="center"/>
    </xf>
    <xf numFmtId="0" fontId="0" fillId="0" borderId="0" xfId="0" applyFont="1" applyAlignment="1"/>
    <xf numFmtId="169" fontId="3" fillId="0" borderId="4" xfId="0" applyNumberFormat="1" applyFont="1" applyFill="1" applyBorder="1" applyAlignment="1" applyProtection="1">
      <alignment horizontal="center" wrapText="1"/>
    </xf>
    <xf numFmtId="0" fontId="3" fillId="0" borderId="4" xfId="0" applyFont="1" applyFill="1" applyBorder="1" applyAlignment="1">
      <alignment horizontal="center" wrapText="1"/>
    </xf>
    <xf numFmtId="0" fontId="51" fillId="0" borderId="0" xfId="0" applyFont="1"/>
    <xf numFmtId="0" fontId="37" fillId="0" borderId="0" xfId="0" applyFont="1" applyAlignment="1">
      <alignment vertical="center"/>
    </xf>
    <xf numFmtId="0" fontId="35" fillId="0" borderId="0" xfId="0" applyNumberFormat="1" applyFont="1"/>
    <xf numFmtId="0" fontId="43" fillId="0" borderId="0" xfId="0" applyFont="1" applyAlignment="1">
      <alignment horizontal="left"/>
    </xf>
    <xf numFmtId="0" fontId="0" fillId="0" borderId="0" xfId="0" applyFont="1" applyAlignment="1">
      <alignment horizontal="right"/>
    </xf>
    <xf numFmtId="0" fontId="38" fillId="0" borderId="0" xfId="13" applyFont="1" applyAlignment="1" applyProtection="1">
      <alignment horizontal="right"/>
    </xf>
    <xf numFmtId="0" fontId="0" fillId="0" borderId="0" xfId="0" applyAlignment="1">
      <alignment horizontal="left" vertical="top"/>
    </xf>
    <xf numFmtId="0" fontId="0" fillId="0" borderId="14" xfId="0" applyBorder="1"/>
    <xf numFmtId="0" fontId="52" fillId="0" borderId="0" xfId="0" applyFont="1" applyAlignment="1">
      <alignment horizontal="left" readingOrder="1"/>
    </xf>
    <xf numFmtId="0" fontId="42" fillId="4" borderId="0" xfId="0" applyFont="1" applyFill="1" applyBorder="1" applyAlignment="1">
      <alignment vertical="center"/>
    </xf>
    <xf numFmtId="0" fontId="0" fillId="4" borderId="0" xfId="0" applyFont="1" applyFill="1" applyBorder="1" applyAlignment="1">
      <alignment vertical="center"/>
    </xf>
    <xf numFmtId="0" fontId="48" fillId="4" borderId="0" xfId="0" applyFont="1" applyFill="1" applyBorder="1" applyAlignment="1">
      <alignment horizontal="center" vertical="center"/>
    </xf>
    <xf numFmtId="0" fontId="53" fillId="4" borderId="0" xfId="0" applyFont="1" applyFill="1"/>
    <xf numFmtId="0" fontId="0" fillId="0" borderId="15" xfId="0" applyBorder="1"/>
    <xf numFmtId="0" fontId="16" fillId="0" borderId="0" xfId="0" applyFont="1" applyFill="1" applyBorder="1" applyAlignment="1">
      <alignment horizontal="left" vertical="top" wrapText="1"/>
    </xf>
    <xf numFmtId="0" fontId="6" fillId="0" borderId="0" xfId="0" applyFont="1" applyBorder="1"/>
    <xf numFmtId="0" fontId="38" fillId="0" borderId="4" xfId="13" applyFont="1" applyFill="1" applyBorder="1" applyAlignment="1" applyProtection="1">
      <alignment horizontal="center" wrapText="1"/>
    </xf>
    <xf numFmtId="0" fontId="38" fillId="0" borderId="4" xfId="13" applyFont="1" applyFill="1" applyBorder="1" applyAlignment="1" applyProtection="1">
      <alignment horizontal="center"/>
    </xf>
    <xf numFmtId="169" fontId="38" fillId="0" borderId="4" xfId="13" applyNumberFormat="1" applyFont="1" applyFill="1" applyBorder="1" applyAlignment="1" applyProtection="1">
      <alignment horizontal="center" wrapText="1"/>
    </xf>
    <xf numFmtId="0" fontId="0" fillId="4" borderId="0" xfId="0" applyFill="1"/>
    <xf numFmtId="169" fontId="3" fillId="0" borderId="16" xfId="0" applyNumberFormat="1" applyFont="1" applyFill="1" applyBorder="1" applyAlignment="1" applyProtection="1">
      <alignment horizontal="left"/>
    </xf>
    <xf numFmtId="0" fontId="3" fillId="0" borderId="16" xfId="0" quotePrefix="1" applyFont="1" applyFill="1" applyBorder="1" applyAlignment="1" applyProtection="1">
      <alignment horizontal="left"/>
    </xf>
    <xf numFmtId="0" fontId="3" fillId="0" borderId="16" xfId="0" applyFont="1" applyFill="1" applyBorder="1" applyAlignment="1" applyProtection="1">
      <alignment horizontal="left"/>
    </xf>
    <xf numFmtId="169" fontId="3" fillId="0" borderId="17" xfId="0" applyNumberFormat="1" applyFont="1" applyFill="1" applyBorder="1" applyAlignment="1" applyProtection="1">
      <alignment horizontal="left"/>
    </xf>
    <xf numFmtId="0" fontId="48" fillId="7" borderId="18" xfId="0" applyFont="1" applyFill="1" applyBorder="1" applyAlignment="1">
      <alignment wrapText="1"/>
    </xf>
    <xf numFmtId="169" fontId="4" fillId="7" borderId="18" xfId="0" applyNumberFormat="1" applyFont="1" applyFill="1" applyBorder="1" applyAlignment="1" applyProtection="1">
      <alignment horizontal="left" vertical="top" wrapText="1"/>
    </xf>
    <xf numFmtId="0" fontId="3" fillId="7" borderId="12" xfId="0" applyFont="1" applyFill="1" applyBorder="1" applyAlignment="1" applyProtection="1">
      <alignment horizontal="center" wrapText="1"/>
    </xf>
    <xf numFmtId="0" fontId="0" fillId="4" borderId="15" xfId="0" applyFill="1" applyBorder="1"/>
    <xf numFmtId="0" fontId="4" fillId="7" borderId="15" xfId="0" applyFont="1" applyFill="1" applyBorder="1" applyAlignment="1">
      <alignment wrapText="1"/>
    </xf>
    <xf numFmtId="169" fontId="4" fillId="7" borderId="15" xfId="0" applyNumberFormat="1" applyFont="1" applyFill="1" applyBorder="1" applyAlignment="1" applyProtection="1">
      <alignment horizontal="left" vertical="top" wrapText="1"/>
    </xf>
    <xf numFmtId="0" fontId="3" fillId="7" borderId="2" xfId="0" applyFont="1" applyFill="1" applyBorder="1" applyAlignment="1" applyProtection="1">
      <alignment horizontal="center" wrapText="1"/>
    </xf>
    <xf numFmtId="0" fontId="4" fillId="4" borderId="19" xfId="0" applyFont="1" applyFill="1" applyBorder="1" applyAlignment="1">
      <alignment horizontal="left"/>
    </xf>
    <xf numFmtId="0" fontId="0" fillId="4" borderId="16" xfId="0" applyFill="1" applyBorder="1"/>
    <xf numFmtId="169" fontId="3" fillId="4" borderId="1" xfId="0" applyNumberFormat="1" applyFont="1" applyFill="1" applyBorder="1" applyAlignment="1" applyProtection="1">
      <alignment horizontal="center" wrapText="1"/>
    </xf>
    <xf numFmtId="0" fontId="48" fillId="7" borderId="15" xfId="0" applyFont="1" applyFill="1" applyBorder="1" applyAlignment="1"/>
    <xf numFmtId="169" fontId="4" fillId="7" borderId="20" xfId="0" applyNumberFormat="1" applyFont="1" applyFill="1" applyBorder="1" applyAlignment="1" applyProtection="1">
      <alignment horizontal="left" vertical="top" wrapText="1"/>
    </xf>
    <xf numFmtId="0" fontId="0" fillId="4" borderId="19" xfId="0" applyFill="1" applyBorder="1"/>
    <xf numFmtId="0" fontId="3" fillId="4" borderId="1" xfId="0" applyFont="1" applyFill="1" applyBorder="1" applyAlignment="1">
      <alignment horizontal="center" wrapText="1"/>
    </xf>
    <xf numFmtId="0" fontId="3" fillId="4" borderId="2" xfId="0" applyFont="1" applyFill="1" applyBorder="1" applyAlignment="1">
      <alignment horizontal="center" wrapText="1"/>
    </xf>
    <xf numFmtId="0" fontId="4" fillId="4" borderId="15" xfId="0" applyFont="1" applyFill="1" applyBorder="1" applyAlignment="1">
      <alignment horizontal="left"/>
    </xf>
    <xf numFmtId="0" fontId="3" fillId="4" borderId="15" xfId="0" applyFont="1" applyFill="1" applyBorder="1"/>
    <xf numFmtId="0" fontId="13" fillId="0" borderId="0" xfId="0" applyFont="1" applyFill="1" applyBorder="1" applyAlignment="1">
      <alignment horizontal="left" wrapText="1"/>
    </xf>
    <xf numFmtId="0" fontId="38" fillId="0" borderId="0" xfId="13" applyAlignment="1" applyProtection="1"/>
    <xf numFmtId="0" fontId="6" fillId="0" borderId="0" xfId="0" applyFont="1" applyFill="1" applyBorder="1" applyAlignment="1">
      <alignment vertical="center"/>
    </xf>
    <xf numFmtId="0" fontId="6" fillId="0" borderId="15" xfId="0" applyFont="1" applyFill="1" applyBorder="1" applyAlignment="1">
      <alignment horizontal="left" vertical="top" wrapText="1"/>
    </xf>
    <xf numFmtId="0" fontId="6" fillId="0" borderId="19" xfId="0" applyFont="1" applyFill="1" applyBorder="1" applyAlignment="1">
      <alignment horizontal="left" vertical="top" wrapText="1"/>
    </xf>
    <xf numFmtId="0" fontId="6" fillId="0" borderId="0" xfId="0" applyFont="1" applyFill="1" applyBorder="1" applyAlignment="1">
      <alignment vertical="top"/>
    </xf>
    <xf numFmtId="0" fontId="6" fillId="0" borderId="0" xfId="0" applyFont="1" applyBorder="1" applyAlignment="1">
      <alignment horizontal="left" vertical="top" wrapText="1"/>
    </xf>
    <xf numFmtId="0" fontId="6" fillId="0" borderId="19" xfId="0" applyFont="1" applyFill="1" applyBorder="1" applyAlignment="1">
      <alignment horizontal="left" vertical="top"/>
    </xf>
    <xf numFmtId="0" fontId="6" fillId="0" borderId="0" xfId="0" applyFont="1" applyBorder="1" applyAlignment="1">
      <alignment vertical="top" wrapText="1"/>
    </xf>
    <xf numFmtId="0" fontId="6" fillId="0" borderId="19" xfId="0" applyFont="1" applyFill="1" applyBorder="1" applyAlignment="1">
      <alignment vertical="top"/>
    </xf>
    <xf numFmtId="0" fontId="10" fillId="7" borderId="0" xfId="0" applyFont="1" applyFill="1"/>
    <xf numFmtId="0" fontId="10" fillId="7" borderId="0" xfId="0" applyFont="1" applyFill="1" applyBorder="1" applyAlignment="1">
      <alignment horizontal="left" vertical="top" wrapText="1"/>
    </xf>
    <xf numFmtId="0" fontId="6" fillId="0" borderId="19" xfId="0" applyFont="1" applyFill="1" applyBorder="1" applyAlignment="1">
      <alignment vertical="top" wrapText="1"/>
    </xf>
    <xf numFmtId="0" fontId="6" fillId="0" borderId="0" xfId="0" applyFont="1" applyFill="1" applyBorder="1" applyAlignment="1">
      <alignment horizontal="center" vertical="center" wrapText="1"/>
    </xf>
    <xf numFmtId="0" fontId="6" fillId="0" borderId="15" xfId="0" applyFont="1" applyFill="1" applyBorder="1" applyAlignment="1">
      <alignment horizontal="left" vertical="top"/>
    </xf>
    <xf numFmtId="0" fontId="10" fillId="7" borderId="0" xfId="0" applyFont="1" applyFill="1" applyBorder="1"/>
    <xf numFmtId="0" fontId="54" fillId="0" borderId="0" xfId="0" applyFont="1"/>
    <xf numFmtId="0" fontId="38" fillId="0" borderId="2" xfId="13" applyFont="1" applyFill="1" applyBorder="1" applyAlignment="1" applyProtection="1">
      <alignment horizontal="center" wrapText="1"/>
    </xf>
    <xf numFmtId="0" fontId="48" fillId="0" borderId="21" xfId="0" applyFont="1" applyBorder="1" applyAlignment="1">
      <alignment vertical="top" wrapText="1"/>
    </xf>
    <xf numFmtId="0" fontId="6" fillId="0" borderId="0" xfId="0" applyFont="1" applyFill="1" applyBorder="1" applyAlignment="1">
      <alignment vertical="top" wrapText="1"/>
    </xf>
    <xf numFmtId="0" fontId="42" fillId="4" borderId="8" xfId="22">
      <alignment horizontal="center" vertical="center"/>
    </xf>
    <xf numFmtId="0" fontId="55" fillId="0" borderId="0" xfId="0" applyFont="1"/>
    <xf numFmtId="0" fontId="15" fillId="0" borderId="0" xfId="0" applyFont="1"/>
    <xf numFmtId="0" fontId="0" fillId="0" borderId="22" xfId="0" applyBorder="1"/>
    <xf numFmtId="0" fontId="0" fillId="0" borderId="19" xfId="0" applyBorder="1"/>
    <xf numFmtId="0" fontId="14" fillId="0" borderId="0" xfId="0" applyFont="1" applyFill="1"/>
    <xf numFmtId="0" fontId="3" fillId="0" borderId="0" xfId="0" applyFont="1" applyFill="1"/>
    <xf numFmtId="0" fontId="18" fillId="0" borderId="0" xfId="13" applyFont="1" applyFill="1" applyAlignment="1" applyProtection="1"/>
    <xf numFmtId="0" fontId="56" fillId="0" borderId="0" xfId="0" applyFont="1"/>
    <xf numFmtId="0" fontId="3" fillId="0" borderId="0" xfId="0" applyFont="1" applyAlignment="1">
      <alignment horizontal="left" vertical="top" wrapText="1"/>
    </xf>
    <xf numFmtId="0" fontId="42" fillId="4" borderId="23" xfId="22" applyBorder="1">
      <alignment horizontal="center" vertical="center"/>
    </xf>
    <xf numFmtId="0" fontId="0" fillId="0" borderId="10" xfId="0" applyFont="1" applyBorder="1"/>
    <xf numFmtId="0" fontId="0" fillId="0" borderId="11" xfId="0" applyFont="1" applyBorder="1"/>
    <xf numFmtId="0" fontId="57" fillId="0" borderId="0" xfId="0" applyFont="1" applyFill="1"/>
    <xf numFmtId="0" fontId="0" fillId="0" borderId="0" xfId="0" applyFont="1" applyAlignment="1">
      <alignment horizontal="left" vertical="top" wrapText="1"/>
    </xf>
    <xf numFmtId="0" fontId="0" fillId="0" borderId="0" xfId="0"/>
    <xf numFmtId="0" fontId="0" fillId="0" borderId="23" xfId="0" applyBorder="1"/>
    <xf numFmtId="0" fontId="0" fillId="0" borderId="0" xfId="0"/>
    <xf numFmtId="0" fontId="0" fillId="0" borderId="0" xfId="0"/>
    <xf numFmtId="0" fontId="0" fillId="0" borderId="0" xfId="0" quotePrefix="1"/>
    <xf numFmtId="0" fontId="0" fillId="0" borderId="0" xfId="0"/>
    <xf numFmtId="0" fontId="35" fillId="4" borderId="0" xfId="0" applyFont="1" applyFill="1" applyBorder="1" applyAlignment="1">
      <alignment vertical="center"/>
    </xf>
    <xf numFmtId="0" fontId="4" fillId="4" borderId="0" xfId="0" applyFont="1" applyFill="1" applyBorder="1" applyAlignment="1">
      <alignment horizontal="center" vertical="center"/>
    </xf>
    <xf numFmtId="0" fontId="4" fillId="4" borderId="0" xfId="0" applyFont="1" applyFill="1" applyBorder="1" applyAlignment="1">
      <alignment vertical="center"/>
    </xf>
    <xf numFmtId="0" fontId="0" fillId="4" borderId="0" xfId="0" applyFont="1" applyFill="1" applyAlignment="1">
      <alignment horizontal="left"/>
    </xf>
    <xf numFmtId="0" fontId="38" fillId="4" borderId="0" xfId="13" applyFont="1" applyFill="1" applyAlignment="1" applyProtection="1">
      <alignment horizontal="left" vertical="center"/>
    </xf>
    <xf numFmtId="14" fontId="37" fillId="5" borderId="54" xfId="0" applyNumberFormat="1" applyFont="1" applyFill="1" applyBorder="1" applyAlignment="1" applyProtection="1">
      <alignment horizontal="center" vertical="center"/>
      <protection locked="0"/>
    </xf>
    <xf numFmtId="168" fontId="58" fillId="4" borderId="0" xfId="0" applyNumberFormat="1" applyFont="1" applyFill="1" applyAlignment="1" applyProtection="1">
      <alignment horizontal="right" vertical="center"/>
      <protection locked="0" hidden="1"/>
    </xf>
    <xf numFmtId="0" fontId="0" fillId="8" borderId="0" xfId="0" applyFill="1"/>
    <xf numFmtId="0" fontId="59" fillId="0" borderId="0" xfId="0" applyFont="1" applyAlignment="1">
      <alignment horizontal="right"/>
    </xf>
    <xf numFmtId="0" fontId="46" fillId="0" borderId="7" xfId="0" applyFont="1" applyBorder="1" applyAlignment="1">
      <alignment horizontal="center" vertical="center"/>
    </xf>
    <xf numFmtId="14" fontId="46" fillId="0" borderId="7" xfId="0" applyNumberFormat="1" applyFont="1" applyBorder="1" applyAlignment="1">
      <alignment horizontal="center" vertical="center"/>
    </xf>
    <xf numFmtId="0" fontId="3" fillId="0" borderId="17" xfId="0" applyFont="1" applyFill="1" applyBorder="1" applyAlignment="1" applyProtection="1">
      <alignment horizontal="left"/>
    </xf>
    <xf numFmtId="0" fontId="3" fillId="4" borderId="1" xfId="0" applyFont="1" applyFill="1" applyBorder="1" applyAlignment="1" applyProtection="1">
      <alignment horizontal="center" wrapText="1"/>
    </xf>
    <xf numFmtId="0" fontId="0" fillId="0" borderId="0" xfId="0"/>
    <xf numFmtId="168" fontId="58" fillId="4" borderId="0" xfId="0" applyNumberFormat="1" applyFont="1" applyFill="1" applyAlignment="1" applyProtection="1">
      <alignment horizontal="right" vertical="center"/>
      <protection hidden="1"/>
    </xf>
    <xf numFmtId="49" fontId="7" fillId="0" borderId="0" xfId="0" applyNumberFormat="1" applyFont="1" applyFill="1" applyAlignment="1"/>
    <xf numFmtId="0" fontId="0" fillId="0" borderId="0" xfId="0" applyFont="1" applyAlignment="1">
      <alignment vertical="top"/>
    </xf>
    <xf numFmtId="0" fontId="42" fillId="4" borderId="8" xfId="22">
      <alignment horizontal="center" vertical="center"/>
    </xf>
    <xf numFmtId="0" fontId="0" fillId="4" borderId="55" xfId="0" applyFont="1" applyFill="1" applyBorder="1" applyAlignment="1">
      <alignment vertical="center"/>
    </xf>
    <xf numFmtId="0" fontId="0" fillId="4" borderId="55" xfId="0" applyFont="1" applyFill="1" applyBorder="1" applyAlignment="1">
      <alignment horizontal="center" vertical="center"/>
    </xf>
    <xf numFmtId="168" fontId="58" fillId="4" borderId="55" xfId="0" applyNumberFormat="1" applyFont="1" applyFill="1" applyBorder="1" applyAlignment="1" applyProtection="1">
      <alignment horizontal="right" vertical="center"/>
      <protection locked="0" hidden="1"/>
    </xf>
    <xf numFmtId="0" fontId="0" fillId="0" borderId="0" xfId="0"/>
    <xf numFmtId="0" fontId="42" fillId="4" borderId="8" xfId="22">
      <alignment horizontal="center" vertical="center"/>
    </xf>
    <xf numFmtId="0" fontId="42" fillId="0" borderId="0" xfId="0" applyFont="1"/>
    <xf numFmtId="0" fontId="0" fillId="0" borderId="24" xfId="0" applyBorder="1"/>
    <xf numFmtId="0" fontId="42" fillId="0" borderId="0" xfId="0" applyFont="1" applyFill="1"/>
    <xf numFmtId="0" fontId="0" fillId="0" borderId="0" xfId="0" applyAlignment="1">
      <alignment horizontal="left" vertical="top" wrapText="1"/>
    </xf>
    <xf numFmtId="0" fontId="0" fillId="0" borderId="0" xfId="0"/>
    <xf numFmtId="0" fontId="0" fillId="0" borderId="0" xfId="0"/>
    <xf numFmtId="14" fontId="46" fillId="0" borderId="7" xfId="0" applyNumberFormat="1" applyFont="1" applyBorder="1" applyAlignment="1">
      <alignment horizontal="center" vertical="center"/>
    </xf>
    <xf numFmtId="0" fontId="46" fillId="0" borderId="7" xfId="0" applyFont="1" applyBorder="1" applyAlignment="1">
      <alignment horizontal="center" vertical="center"/>
    </xf>
    <xf numFmtId="0" fontId="41" fillId="9" borderId="0" xfId="0" applyFont="1" applyFill="1" applyBorder="1" applyProtection="1"/>
    <xf numFmtId="0" fontId="0" fillId="0" borderId="0" xfId="0" applyAlignment="1">
      <alignment horizontal="left"/>
    </xf>
    <xf numFmtId="0" fontId="38" fillId="0" borderId="0" xfId="13" applyAlignment="1" applyProtection="1">
      <alignment vertical="center"/>
    </xf>
    <xf numFmtId="0" fontId="38" fillId="0" borderId="0" xfId="13" applyAlignment="1" applyProtection="1">
      <alignment vertical="top" wrapText="1"/>
    </xf>
    <xf numFmtId="0" fontId="35" fillId="0" borderId="0" xfId="0" applyFont="1" applyProtection="1"/>
    <xf numFmtId="0" fontId="0" fillId="0" borderId="0" xfId="0" applyFont="1" applyAlignment="1" applyProtection="1">
      <alignment horizontal="right"/>
    </xf>
    <xf numFmtId="0" fontId="0" fillId="0" borderId="0" xfId="0" applyFont="1" applyProtection="1"/>
    <xf numFmtId="0" fontId="3" fillId="0" borderId="0" xfId="0" applyFont="1" applyProtection="1"/>
    <xf numFmtId="0" fontId="0" fillId="9" borderId="0" xfId="0" applyFont="1" applyFill="1"/>
    <xf numFmtId="0" fontId="6" fillId="0" borderId="0" xfId="0" applyFont="1" applyProtection="1"/>
    <xf numFmtId="0" fontId="0" fillId="0" borderId="0" xfId="0" applyFont="1"/>
    <xf numFmtId="0" fontId="0" fillId="0" borderId="18" xfId="0" applyFont="1" applyBorder="1"/>
    <xf numFmtId="168" fontId="51" fillId="0" borderId="18" xfId="0" applyNumberFormat="1" applyFont="1" applyBorder="1" applyProtection="1">
      <protection locked="0" hidden="1"/>
    </xf>
    <xf numFmtId="0" fontId="0" fillId="0" borderId="25" xfId="0" applyFont="1" applyBorder="1"/>
    <xf numFmtId="168" fontId="51" fillId="0" borderId="25" xfId="0" applyNumberFormat="1" applyFont="1" applyBorder="1" applyProtection="1">
      <protection locked="0" hidden="1"/>
    </xf>
    <xf numFmtId="0" fontId="48" fillId="0" borderId="0" xfId="0" applyFont="1"/>
    <xf numFmtId="14" fontId="0" fillId="9" borderId="0" xfId="0" applyNumberFormat="1" applyFont="1" applyFill="1" applyBorder="1" applyAlignment="1" applyProtection="1"/>
    <xf numFmtId="0" fontId="0" fillId="9" borderId="0" xfId="0" applyFill="1"/>
    <xf numFmtId="0" fontId="0" fillId="9" borderId="0" xfId="0" applyFill="1" applyBorder="1"/>
    <xf numFmtId="0" fontId="0" fillId="0" borderId="0" xfId="0" applyFont="1" applyAlignment="1">
      <alignment horizontal="right"/>
    </xf>
    <xf numFmtId="0" fontId="0" fillId="4" borderId="19" xfId="0" applyFont="1" applyFill="1" applyBorder="1" applyAlignment="1" applyProtection="1">
      <alignment horizontal="center"/>
    </xf>
    <xf numFmtId="0" fontId="37" fillId="0" borderId="0" xfId="0" applyFont="1"/>
    <xf numFmtId="0" fontId="0" fillId="0" borderId="0" xfId="0" applyFont="1" applyBorder="1"/>
    <xf numFmtId="0" fontId="0" fillId="0" borderId="21" xfId="0" applyFont="1" applyBorder="1"/>
    <xf numFmtId="0" fontId="0" fillId="0" borderId="14" xfId="0" applyFont="1" applyBorder="1" applyAlignment="1">
      <alignment horizontal="left" indent="1"/>
    </xf>
    <xf numFmtId="14" fontId="46" fillId="0" borderId="0" xfId="0" applyNumberFormat="1" applyFont="1" applyBorder="1" applyAlignment="1">
      <alignment horizontal="center" vertical="center"/>
    </xf>
    <xf numFmtId="0" fontId="0" fillId="0" borderId="0" xfId="0"/>
    <xf numFmtId="0" fontId="0" fillId="0" borderId="26" xfId="0" applyBorder="1" applyAlignment="1">
      <alignment horizontal="right"/>
    </xf>
    <xf numFmtId="0" fontId="0" fillId="0" borderId="27" xfId="0" applyBorder="1" applyAlignment="1">
      <alignment horizontal="left"/>
    </xf>
    <xf numFmtId="0" fontId="0" fillId="0" borderId="21" xfId="0" applyBorder="1" applyAlignment="1">
      <alignment horizontal="left"/>
    </xf>
    <xf numFmtId="14" fontId="0" fillId="0" borderId="21" xfId="0" applyNumberFormat="1" applyBorder="1" applyAlignment="1">
      <alignment horizontal="left"/>
    </xf>
    <xf numFmtId="0" fontId="0" fillId="0" borderId="21" xfId="0" quotePrefix="1" applyBorder="1" applyAlignment="1">
      <alignment horizontal="left"/>
    </xf>
    <xf numFmtId="170" fontId="42" fillId="0" borderId="21" xfId="0" applyNumberFormat="1" applyFont="1" applyBorder="1" applyAlignment="1">
      <alignment horizontal="left"/>
    </xf>
    <xf numFmtId="171" fontId="61" fillId="0" borderId="11" xfId="0" applyNumberFormat="1" applyFont="1" applyBorder="1" applyAlignment="1">
      <alignment horizontal="left"/>
    </xf>
    <xf numFmtId="0" fontId="3" fillId="0" borderId="14" xfId="0" applyFont="1" applyBorder="1" applyAlignment="1">
      <alignment horizontal="left" vertical="center" indent="1"/>
    </xf>
    <xf numFmtId="0" fontId="3" fillId="0" borderId="0" xfId="0" applyFont="1" applyBorder="1" applyAlignment="1">
      <alignment horizontal="left" vertical="center" wrapText="1" indent="1"/>
    </xf>
    <xf numFmtId="0" fontId="3" fillId="0" borderId="21" xfId="0" applyFont="1" applyBorder="1" applyAlignment="1">
      <alignment horizontal="left" vertical="center" wrapText="1" indent="1"/>
    </xf>
    <xf numFmtId="0" fontId="0" fillId="0" borderId="21" xfId="0" applyFont="1" applyBorder="1" applyAlignment="1">
      <alignment horizontal="left" indent="1"/>
    </xf>
    <xf numFmtId="0" fontId="38" fillId="0" borderId="21" xfId="13" applyFont="1" applyBorder="1" applyAlignment="1" applyProtection="1">
      <alignment horizontal="left" vertical="center" wrapText="1" indent="1"/>
    </xf>
    <xf numFmtId="0" fontId="0" fillId="0" borderId="24" xfId="0" applyFont="1" applyBorder="1" applyAlignment="1">
      <alignment horizontal="left" indent="1"/>
    </xf>
    <xf numFmtId="0" fontId="0" fillId="0" borderId="11" xfId="0" applyFont="1" applyBorder="1" applyAlignment="1">
      <alignment horizontal="left" indent="1"/>
    </xf>
    <xf numFmtId="0" fontId="0" fillId="0" borderId="0" xfId="0"/>
    <xf numFmtId="0" fontId="46" fillId="0" borderId="7" xfId="0" applyFont="1" applyBorder="1" applyAlignment="1">
      <alignment horizontal="center" vertical="center"/>
    </xf>
    <xf numFmtId="0" fontId="46" fillId="0" borderId="0" xfId="0" applyFont="1" applyAlignment="1">
      <alignment horizontal="right" vertical="top" wrapText="1"/>
    </xf>
    <xf numFmtId="0" fontId="0" fillId="0" borderId="7" xfId="0" applyBorder="1" applyAlignment="1">
      <alignment horizontal="left" vertical="top" wrapText="1" indent="1"/>
    </xf>
    <xf numFmtId="0" fontId="48" fillId="7" borderId="14" xfId="0" applyFont="1" applyFill="1" applyBorder="1" applyAlignment="1" applyProtection="1">
      <alignment horizontal="left" indent="1"/>
    </xf>
    <xf numFmtId="0" fontId="41" fillId="0" borderId="0" xfId="0" applyFont="1" applyAlignment="1" applyProtection="1">
      <alignment horizontal="left" vertical="top"/>
    </xf>
    <xf numFmtId="0" fontId="0" fillId="0" borderId="0" xfId="0"/>
    <xf numFmtId="0" fontId="62" fillId="0" borderId="0" xfId="0" applyFont="1" applyAlignment="1">
      <alignment vertical="center"/>
    </xf>
    <xf numFmtId="0" fontId="63" fillId="0" borderId="0" xfId="0" applyFont="1"/>
    <xf numFmtId="0" fontId="62" fillId="0" borderId="0" xfId="0" applyFont="1"/>
    <xf numFmtId="0" fontId="64" fillId="0" borderId="0" xfId="0" applyFont="1"/>
    <xf numFmtId="0" fontId="65" fillId="0" borderId="0" xfId="0" applyFont="1" applyAlignment="1" applyProtection="1">
      <alignment vertical="center" textRotation="90"/>
    </xf>
    <xf numFmtId="0" fontId="44" fillId="0" borderId="0" xfId="0" applyFont="1" applyAlignment="1" applyProtection="1">
      <alignment horizontal="left" vertical="top"/>
    </xf>
    <xf numFmtId="0" fontId="46" fillId="0" borderId="0" xfId="0" applyFont="1" applyAlignment="1" applyProtection="1">
      <alignment horizontal="left"/>
    </xf>
    <xf numFmtId="0" fontId="0" fillId="7" borderId="14" xfId="0" applyFont="1" applyFill="1" applyBorder="1" applyAlignment="1" applyProtection="1">
      <alignment horizontal="left" indent="1"/>
    </xf>
    <xf numFmtId="0" fontId="0" fillId="7" borderId="24" xfId="0" applyFont="1" applyFill="1" applyBorder="1" applyAlignment="1" applyProtection="1">
      <alignment horizontal="left" indent="1"/>
    </xf>
    <xf numFmtId="0" fontId="0" fillId="0" borderId="0" xfId="0" applyFont="1" applyAlignment="1" applyProtection="1">
      <alignment horizontal="left" indent="1"/>
    </xf>
    <xf numFmtId="0" fontId="4" fillId="0" borderId="0" xfId="21" applyFont="1" applyAlignment="1" applyProtection="1">
      <alignment vertical="center"/>
    </xf>
    <xf numFmtId="14" fontId="0" fillId="0" borderId="0" xfId="0" applyNumberFormat="1" applyFont="1" applyBorder="1" applyAlignment="1">
      <alignment horizontal="center"/>
    </xf>
    <xf numFmtId="0" fontId="3" fillId="0" borderId="0" xfId="0" applyFont="1" applyAlignment="1">
      <alignment horizontal="center"/>
    </xf>
    <xf numFmtId="0" fontId="48" fillId="9" borderId="0" xfId="0" applyFont="1" applyFill="1" applyBorder="1" applyProtection="1"/>
    <xf numFmtId="0" fontId="0" fillId="0" borderId="26" xfId="0" applyFont="1" applyBorder="1" applyProtection="1"/>
    <xf numFmtId="0" fontId="0" fillId="0" borderId="27" xfId="0" applyFont="1" applyBorder="1"/>
    <xf numFmtId="0" fontId="0" fillId="9" borderId="14" xfId="0" applyFont="1" applyFill="1" applyBorder="1" applyProtection="1"/>
    <xf numFmtId="0" fontId="0" fillId="9" borderId="24" xfId="0" applyFont="1" applyFill="1" applyBorder="1" applyProtection="1"/>
    <xf numFmtId="0" fontId="0" fillId="9" borderId="26" xfId="0" applyFont="1" applyFill="1" applyBorder="1" applyProtection="1"/>
    <xf numFmtId="0" fontId="0" fillId="0" borderId="14" xfId="0" applyFont="1" applyBorder="1" applyProtection="1"/>
    <xf numFmtId="0" fontId="0" fillId="0" borderId="24" xfId="0" applyFont="1" applyBorder="1" applyProtection="1"/>
    <xf numFmtId="0" fontId="0" fillId="0" borderId="0" xfId="0" applyAlignment="1">
      <alignment horizontal="center"/>
    </xf>
    <xf numFmtId="0" fontId="0" fillId="0" borderId="22" xfId="0" applyFont="1" applyBorder="1" applyAlignment="1" applyProtection="1">
      <alignment horizontal="center"/>
    </xf>
    <xf numFmtId="0" fontId="51" fillId="0" borderId="25" xfId="0" applyFont="1" applyBorder="1"/>
    <xf numFmtId="0" fontId="22" fillId="4" borderId="19" xfId="0" applyFont="1" applyFill="1" applyBorder="1" applyAlignment="1" applyProtection="1">
      <alignment horizontal="left" indent="1"/>
    </xf>
    <xf numFmtId="0" fontId="0" fillId="10" borderId="0" xfId="0" applyFont="1" applyFill="1"/>
    <xf numFmtId="0" fontId="0" fillId="10" borderId="0" xfId="0" applyFill="1"/>
    <xf numFmtId="0" fontId="66" fillId="0" borderId="0" xfId="13" applyFont="1" applyAlignment="1" applyProtection="1"/>
    <xf numFmtId="0" fontId="66" fillId="0" borderId="0" xfId="13" quotePrefix="1" applyFont="1" applyBorder="1" applyAlignment="1" applyProtection="1">
      <alignment horizontal="left" vertical="center"/>
    </xf>
    <xf numFmtId="0" fontId="66" fillId="0" borderId="0" xfId="13" applyFont="1" applyAlignment="1" applyProtection="1">
      <alignment vertical="top"/>
    </xf>
    <xf numFmtId="166" fontId="34" fillId="0" borderId="5" xfId="17"/>
    <xf numFmtId="0" fontId="35" fillId="0" borderId="0" xfId="0" applyFont="1" applyAlignment="1">
      <alignment vertical="top" wrapText="1"/>
    </xf>
    <xf numFmtId="0" fontId="66" fillId="0" borderId="0" xfId="13" quotePrefix="1" applyFont="1" applyBorder="1" applyAlignment="1" applyProtection="1">
      <alignment horizontal="left"/>
    </xf>
    <xf numFmtId="0" fontId="66" fillId="0" borderId="0" xfId="13" applyFont="1" applyAlignment="1" applyProtection="1">
      <alignment vertical="center"/>
    </xf>
    <xf numFmtId="0" fontId="0" fillId="0" borderId="0" xfId="0"/>
    <xf numFmtId="0" fontId="0" fillId="0" borderId="0" xfId="0" applyAlignment="1">
      <alignment horizontal="left"/>
    </xf>
    <xf numFmtId="0" fontId="3" fillId="4" borderId="29" xfId="13" applyFont="1" applyFill="1" applyBorder="1" applyAlignment="1" applyProtection="1">
      <alignment vertical="center"/>
    </xf>
    <xf numFmtId="0" fontId="0" fillId="11" borderId="22" xfId="0" applyFont="1" applyFill="1" applyBorder="1" applyAlignment="1" applyProtection="1">
      <alignment horizontal="center"/>
    </xf>
    <xf numFmtId="0" fontId="0" fillId="11" borderId="23" xfId="0" applyFont="1" applyFill="1" applyBorder="1" applyAlignment="1" applyProtection="1">
      <alignment horizontal="center"/>
    </xf>
    <xf numFmtId="0" fontId="24" fillId="4" borderId="19" xfId="0" applyFont="1" applyFill="1" applyBorder="1" applyAlignment="1" applyProtection="1">
      <alignment horizontal="left" indent="1"/>
    </xf>
    <xf numFmtId="0" fontId="42" fillId="0" borderId="31" xfId="0" applyFont="1" applyBorder="1" applyAlignment="1" applyProtection="1">
      <alignment horizontal="center"/>
    </xf>
    <xf numFmtId="0" fontId="42" fillId="4" borderId="16" xfId="0" applyFont="1" applyFill="1" applyBorder="1" applyAlignment="1" applyProtection="1">
      <alignment horizontal="center"/>
    </xf>
    <xf numFmtId="0" fontId="42" fillId="4" borderId="16" xfId="0" applyFont="1" applyFill="1" applyBorder="1" applyAlignment="1" applyProtection="1">
      <alignment horizontal="left"/>
    </xf>
    <xf numFmtId="0" fontId="0" fillId="0" borderId="0" xfId="0"/>
    <xf numFmtId="0" fontId="0" fillId="4" borderId="0" xfId="0" applyFont="1" applyFill="1" applyAlignment="1">
      <alignment horizontal="left" vertical="center"/>
    </xf>
    <xf numFmtId="0" fontId="51" fillId="0" borderId="0" xfId="0" applyFont="1" applyAlignment="1">
      <alignment horizontal="center" vertical="center"/>
    </xf>
    <xf numFmtId="0" fontId="0" fillId="0" borderId="0" xfId="0"/>
    <xf numFmtId="0" fontId="34" fillId="12" borderId="4" xfId="7" applyFill="1">
      <alignment vertical="center"/>
    </xf>
    <xf numFmtId="0" fontId="36" fillId="0" borderId="0" xfId="21" applyFont="1" applyAlignment="1" applyProtection="1">
      <alignment vertical="center"/>
    </xf>
    <xf numFmtId="0" fontId="3" fillId="0" borderId="17" xfId="0" quotePrefix="1" applyFont="1" applyFill="1" applyBorder="1" applyAlignment="1" applyProtection="1">
      <alignment horizontal="left"/>
    </xf>
    <xf numFmtId="0" fontId="0" fillId="0" borderId="0" xfId="0"/>
    <xf numFmtId="0" fontId="0" fillId="0" borderId="0" xfId="0"/>
    <xf numFmtId="169" fontId="38" fillId="0" borderId="2" xfId="13" applyNumberFormat="1" applyFont="1" applyFill="1" applyBorder="1" applyAlignment="1" applyProtection="1">
      <alignment horizontal="center" wrapText="1"/>
    </xf>
    <xf numFmtId="0" fontId="67" fillId="0" borderId="0" xfId="0" applyFont="1" applyFill="1" applyBorder="1"/>
    <xf numFmtId="0" fontId="0" fillId="0" borderId="0" xfId="0" applyFont="1" applyFill="1" applyBorder="1"/>
    <xf numFmtId="0" fontId="46" fillId="0" borderId="0" xfId="0" applyFont="1" applyFill="1" applyBorder="1" applyAlignment="1">
      <alignment horizontal="right"/>
    </xf>
    <xf numFmtId="0" fontId="0" fillId="0" borderId="0" xfId="0" applyFill="1" applyBorder="1"/>
    <xf numFmtId="0" fontId="44" fillId="0" borderId="0" xfId="0" applyFont="1" applyFill="1" applyBorder="1"/>
    <xf numFmtId="0" fontId="66" fillId="0" borderId="0" xfId="13" applyFont="1" applyFill="1" applyBorder="1" applyAlignment="1" applyProtection="1"/>
    <xf numFmtId="0" fontId="66" fillId="0" borderId="0" xfId="13" quotePrefix="1" applyFont="1" applyFill="1" applyBorder="1" applyAlignment="1" applyProtection="1">
      <alignment horizontal="left" vertical="center"/>
    </xf>
    <xf numFmtId="0" fontId="68" fillId="0" borderId="0" xfId="0" applyFont="1" applyFill="1" applyBorder="1"/>
    <xf numFmtId="0" fontId="0" fillId="0" borderId="0" xfId="0"/>
    <xf numFmtId="169" fontId="3" fillId="0" borderId="16" xfId="0" applyNumberFormat="1" applyFont="1" applyFill="1" applyBorder="1" applyAlignment="1" applyProtection="1">
      <alignment horizontal="left" wrapText="1"/>
    </xf>
    <xf numFmtId="0" fontId="0" fillId="0" borderId="0" xfId="0"/>
    <xf numFmtId="169" fontId="38" fillId="0" borderId="4" xfId="13" applyNumberFormat="1" applyFill="1" applyBorder="1" applyAlignment="1" applyProtection="1">
      <alignment horizontal="center" wrapText="1"/>
    </xf>
    <xf numFmtId="164" fontId="3" fillId="3" borderId="4" xfId="16" applyFont="1">
      <alignment horizontal="center"/>
    </xf>
    <xf numFmtId="0" fontId="10" fillId="7" borderId="0" xfId="0" applyFont="1" applyFill="1" applyBorder="1" applyAlignment="1">
      <alignment vertical="top" wrapText="1"/>
    </xf>
    <xf numFmtId="0" fontId="0" fillId="0" borderId="0" xfId="0"/>
    <xf numFmtId="0" fontId="0" fillId="0" borderId="32" xfId="0" applyFont="1" applyBorder="1" applyAlignment="1" applyProtection="1">
      <alignment horizontal="left" indent="2"/>
    </xf>
    <xf numFmtId="0" fontId="34" fillId="2" borderId="4" xfId="7">
      <alignment vertical="center"/>
    </xf>
    <xf numFmtId="0" fontId="38" fillId="0" borderId="0" xfId="13" applyFont="1" applyBorder="1" applyAlignment="1" applyProtection="1">
      <alignment horizontal="left" vertical="top"/>
    </xf>
    <xf numFmtId="0" fontId="0" fillId="0" borderId="0" xfId="0"/>
    <xf numFmtId="0" fontId="0" fillId="0" borderId="14" xfId="0" applyFont="1" applyBorder="1" applyAlignment="1">
      <alignment horizontal="left" indent="1"/>
    </xf>
    <xf numFmtId="0" fontId="0" fillId="0" borderId="33" xfId="0" applyBorder="1" applyAlignment="1">
      <alignment horizontal="left" vertical="top" indent="1"/>
    </xf>
    <xf numFmtId="0" fontId="38" fillId="0" borderId="0" xfId="13" applyAlignment="1" applyProtection="1"/>
    <xf numFmtId="0" fontId="38" fillId="0" borderId="14" xfId="13" applyBorder="1" applyAlignment="1" applyProtection="1">
      <alignment horizontal="left" vertical="center" wrapText="1" indent="1"/>
    </xf>
    <xf numFmtId="0" fontId="0" fillId="0" borderId="33" xfId="0" applyBorder="1"/>
    <xf numFmtId="0" fontId="0" fillId="0" borderId="27" xfId="0" applyBorder="1"/>
    <xf numFmtId="0" fontId="0" fillId="0" borderId="21" xfId="0" applyBorder="1"/>
    <xf numFmtId="0" fontId="0" fillId="0" borderId="24" xfId="0" applyFont="1" applyBorder="1"/>
    <xf numFmtId="0" fontId="0" fillId="0" borderId="0" xfId="0" applyFont="1" applyBorder="1" applyAlignment="1">
      <alignment vertical="top" wrapText="1"/>
    </xf>
    <xf numFmtId="0" fontId="0" fillId="0" borderId="21" xfId="0" applyFont="1" applyBorder="1" applyAlignment="1">
      <alignment vertical="top" wrapText="1"/>
    </xf>
    <xf numFmtId="0" fontId="38" fillId="4" borderId="0" xfId="13" applyFill="1" applyAlignment="1" applyProtection="1">
      <alignment horizontal="left" vertical="center"/>
    </xf>
    <xf numFmtId="0" fontId="8" fillId="0" borderId="0" xfId="0" applyFont="1" applyFill="1" applyBorder="1" applyAlignment="1">
      <alignment horizontal="right"/>
    </xf>
    <xf numFmtId="0" fontId="0" fillId="0" borderId="0" xfId="0"/>
    <xf numFmtId="0" fontId="0" fillId="0" borderId="0" xfId="0"/>
    <xf numFmtId="0" fontId="0" fillId="0" borderId="17" xfId="0" applyBorder="1"/>
    <xf numFmtId="0" fontId="0" fillId="0" borderId="16" xfId="0" applyBorder="1"/>
    <xf numFmtId="0" fontId="0" fillId="0" borderId="10" xfId="0" quotePrefix="1" applyBorder="1"/>
    <xf numFmtId="165" fontId="34" fillId="0" borderId="1" xfId="1" applyNumberFormat="1">
      <protection locked="0"/>
    </xf>
    <xf numFmtId="0" fontId="0" fillId="0" borderId="7" xfId="0" applyBorder="1" applyAlignment="1">
      <alignment horizontal="left" vertical="top" wrapText="1"/>
    </xf>
    <xf numFmtId="0" fontId="66" fillId="4" borderId="13" xfId="13" quotePrefix="1" applyFont="1" applyFill="1" applyBorder="1" applyAlignment="1" applyProtection="1">
      <alignment vertical="top"/>
    </xf>
    <xf numFmtId="0" fontId="66" fillId="4" borderId="24" xfId="13" quotePrefix="1" applyFont="1" applyFill="1" applyBorder="1" applyAlignment="1" applyProtection="1">
      <alignment horizontal="center" vertical="top"/>
    </xf>
    <xf numFmtId="49" fontId="34" fillId="0" borderId="2" xfId="4">
      <alignment horizontal="left" wrapText="1"/>
      <protection locked="0"/>
    </xf>
    <xf numFmtId="165" fontId="34" fillId="0" borderId="1" xfId="2">
      <protection locked="0"/>
    </xf>
    <xf numFmtId="10" fontId="34" fillId="0" borderId="2" xfId="3">
      <protection locked="0"/>
    </xf>
    <xf numFmtId="0" fontId="0" fillId="0" borderId="0" xfId="0" applyAlignment="1"/>
    <xf numFmtId="0" fontId="0" fillId="0" borderId="0" xfId="0"/>
    <xf numFmtId="0" fontId="46" fillId="0" borderId="7" xfId="0" applyFont="1" applyBorder="1" applyAlignment="1">
      <alignment horizontal="center" vertical="center"/>
    </xf>
    <xf numFmtId="0" fontId="0" fillId="0" borderId="4" xfId="0" applyFont="1" applyBorder="1" applyAlignment="1">
      <alignment horizontal="left" vertical="top" wrapText="1"/>
    </xf>
    <xf numFmtId="0" fontId="0" fillId="0" borderId="6" xfId="0" applyFont="1" applyBorder="1" applyAlignment="1">
      <alignment horizontal="left" vertical="top" wrapText="1"/>
    </xf>
    <xf numFmtId="0" fontId="0" fillId="0" borderId="0" xfId="0" applyFont="1" applyBorder="1" applyAlignment="1" applyProtection="1">
      <alignment horizontal="center" vertical="center"/>
    </xf>
    <xf numFmtId="0" fontId="0" fillId="0" borderId="26" xfId="0" applyBorder="1"/>
    <xf numFmtId="0" fontId="0" fillId="0" borderId="11" xfId="0" applyBorder="1"/>
    <xf numFmtId="49" fontId="34" fillId="0" borderId="7" xfId="20">
      <alignment horizontal="center"/>
      <protection locked="0"/>
    </xf>
    <xf numFmtId="0" fontId="51" fillId="0" borderId="10" xfId="0" applyFont="1" applyBorder="1"/>
    <xf numFmtId="0" fontId="0" fillId="0" borderId="10" xfId="0" applyBorder="1"/>
    <xf numFmtId="0" fontId="0" fillId="0" borderId="10" xfId="0" quotePrefix="1" applyBorder="1"/>
    <xf numFmtId="0" fontId="0" fillId="0" borderId="7" xfId="0" applyBorder="1"/>
    <xf numFmtId="0" fontId="34" fillId="0" borderId="9" xfId="12" applyNumberFormat="1" applyFont="1" applyBorder="1" applyAlignment="1"/>
    <xf numFmtId="0" fontId="0" fillId="0" borderId="0" xfId="0" applyAlignment="1">
      <alignment vertical="top"/>
    </xf>
    <xf numFmtId="0" fontId="42" fillId="4" borderId="8" xfId="22" quotePrefix="1" applyAlignment="1">
      <alignment horizontal="left" vertical="center"/>
    </xf>
    <xf numFmtId="0" fontId="69" fillId="0" borderId="0" xfId="0" applyFont="1" applyAlignment="1">
      <alignment wrapText="1"/>
    </xf>
    <xf numFmtId="0" fontId="69" fillId="0" borderId="0" xfId="0" applyFont="1" applyAlignment="1">
      <alignment vertical="top" wrapText="1"/>
    </xf>
    <xf numFmtId="0" fontId="42" fillId="4" borderId="8" xfId="22" applyAlignment="1">
      <alignment horizontal="left" vertical="center"/>
    </xf>
    <xf numFmtId="0" fontId="66" fillId="4" borderId="34" xfId="13" quotePrefix="1" applyFont="1" applyFill="1" applyBorder="1" applyAlignment="1" applyProtection="1">
      <alignment vertical="top"/>
    </xf>
    <xf numFmtId="0" fontId="69" fillId="0" borderId="0" xfId="0" applyFont="1" applyAlignment="1">
      <alignment vertical="center"/>
    </xf>
    <xf numFmtId="0" fontId="69" fillId="0" borderId="0" xfId="0" applyFont="1" applyAlignment="1">
      <alignment vertical="center" wrapText="1"/>
    </xf>
    <xf numFmtId="165" fontId="34" fillId="0" borderId="5" xfId="17" applyNumberFormat="1"/>
    <xf numFmtId="0" fontId="0" fillId="0" borderId="0" xfId="0" applyFont="1" applyFill="1"/>
    <xf numFmtId="0" fontId="69" fillId="0" borderId="0" xfId="0" applyFont="1" applyFill="1"/>
    <xf numFmtId="0" fontId="43" fillId="0" borderId="0" xfId="0" applyFont="1" applyFill="1"/>
    <xf numFmtId="0" fontId="67" fillId="0" borderId="0" xfId="0" applyFont="1" applyFill="1"/>
    <xf numFmtId="0" fontId="3" fillId="0" borderId="0" xfId="0" applyFont="1" applyFill="1" applyAlignment="1">
      <alignment horizontal="left" wrapText="1"/>
    </xf>
    <xf numFmtId="0" fontId="0" fillId="0" borderId="0" xfId="0" applyFill="1"/>
    <xf numFmtId="0" fontId="70" fillId="0" borderId="0" xfId="0" applyFont="1" applyFill="1"/>
    <xf numFmtId="0" fontId="48" fillId="0" borderId="0" xfId="0" applyFont="1" applyFill="1"/>
    <xf numFmtId="0" fontId="3" fillId="0" borderId="0" xfId="0" applyFont="1" applyFill="1" applyAlignment="1">
      <alignment horizontal="left" indent="1"/>
    </xf>
    <xf numFmtId="0" fontId="0" fillId="0" borderId="0" xfId="0" applyFont="1" applyFill="1" applyAlignment="1">
      <alignment horizontal="left"/>
    </xf>
    <xf numFmtId="0" fontId="46" fillId="0" borderId="0" xfId="0" applyFont="1" applyFill="1"/>
    <xf numFmtId="0" fontId="0" fillId="0" borderId="0" xfId="0" applyFont="1" applyFill="1" applyBorder="1"/>
    <xf numFmtId="0" fontId="22" fillId="0" borderId="0" xfId="13" applyFont="1" applyFill="1" applyBorder="1" applyAlignment="1" applyProtection="1">
      <alignment horizontal="center"/>
    </xf>
    <xf numFmtId="49" fontId="35" fillId="0" borderId="0" xfId="0" applyNumberFormat="1" applyFont="1" applyFill="1" applyBorder="1"/>
    <xf numFmtId="49" fontId="37" fillId="0" borderId="0" xfId="0" applyNumberFormat="1" applyFont="1" applyFill="1" applyBorder="1"/>
    <xf numFmtId="49" fontId="48" fillId="0" borderId="0" xfId="0" applyNumberFormat="1" applyFont="1" applyFill="1" applyBorder="1" applyAlignment="1">
      <alignment vertical="top"/>
    </xf>
    <xf numFmtId="49" fontId="0" fillId="0" borderId="0" xfId="0" applyNumberFormat="1" applyFont="1" applyFill="1" applyBorder="1" applyAlignment="1">
      <alignment vertical="top"/>
    </xf>
    <xf numFmtId="49" fontId="68" fillId="0" borderId="0" xfId="0" applyNumberFormat="1" applyFont="1" applyFill="1" applyBorder="1" applyAlignment="1">
      <alignment vertical="top" wrapText="1"/>
    </xf>
    <xf numFmtId="49" fontId="0" fillId="0" borderId="0" xfId="0" quotePrefix="1" applyNumberFormat="1" applyFont="1" applyFill="1" applyBorder="1" applyAlignment="1">
      <alignment vertical="top" wrapText="1"/>
    </xf>
    <xf numFmtId="49" fontId="48" fillId="0" borderId="0" xfId="0" quotePrefix="1" applyNumberFormat="1" applyFont="1" applyFill="1" applyBorder="1" applyAlignment="1">
      <alignment vertical="top" wrapText="1"/>
    </xf>
    <xf numFmtId="0" fontId="35" fillId="0" borderId="0" xfId="0" applyFont="1" applyFill="1" applyAlignment="1">
      <alignment horizontal="right"/>
    </xf>
    <xf numFmtId="0" fontId="0" fillId="0" borderId="0" xfId="0" quotePrefix="1" applyFont="1" applyFill="1" applyAlignment="1">
      <alignment horizontal="right"/>
    </xf>
    <xf numFmtId="0" fontId="55" fillId="0" borderId="0" xfId="0" quotePrefix="1" applyFont="1" applyFill="1" applyAlignment="1">
      <alignment horizontal="left" indent="1"/>
    </xf>
    <xf numFmtId="0" fontId="0" fillId="0" borderId="0" xfId="0" applyFont="1" applyFill="1" applyAlignment="1">
      <alignment horizontal="right" vertical="center"/>
    </xf>
    <xf numFmtId="0" fontId="0" fillId="0" borderId="10" xfId="0" applyFont="1" applyFill="1" applyBorder="1"/>
    <xf numFmtId="0" fontId="0" fillId="0" borderId="0" xfId="0" applyFont="1" applyFill="1" applyAlignment="1">
      <alignment horizontal="left" vertical="center"/>
    </xf>
    <xf numFmtId="0" fontId="0" fillId="0" borderId="0" xfId="0" applyFont="1" applyFill="1" applyAlignment="1">
      <alignment horizontal="left" wrapText="1"/>
    </xf>
    <xf numFmtId="0" fontId="0" fillId="0" borderId="0" xfId="0" applyFill="1" applyAlignment="1">
      <alignment vertical="center"/>
    </xf>
    <xf numFmtId="0" fontId="0" fillId="0" borderId="0" xfId="0" applyFont="1" applyFill="1" applyAlignment="1">
      <alignment vertical="center"/>
    </xf>
    <xf numFmtId="0" fontId="71" fillId="0" borderId="0" xfId="0" applyFont="1" applyFill="1"/>
    <xf numFmtId="0" fontId="21" fillId="0" borderId="0" xfId="0" applyFont="1" applyFill="1" applyAlignment="1">
      <alignment horizontal="left" indent="1"/>
    </xf>
    <xf numFmtId="0" fontId="48" fillId="0" borderId="0" xfId="0" quotePrefix="1" applyFont="1" applyFill="1" applyBorder="1"/>
    <xf numFmtId="0" fontId="35" fillId="0" borderId="0" xfId="0" applyFont="1" applyFill="1" applyAlignment="1"/>
    <xf numFmtId="0" fontId="0" fillId="0" borderId="0" xfId="0" applyFont="1" applyFill="1" applyAlignment="1">
      <alignment horizontal="left" vertical="top" indent="1"/>
    </xf>
    <xf numFmtId="0" fontId="0" fillId="0" borderId="0" xfId="0" applyFont="1" applyFill="1" applyAlignment="1"/>
    <xf numFmtId="0" fontId="0" fillId="0" borderId="0" xfId="0" applyFont="1" applyFill="1" applyBorder="1" applyAlignment="1">
      <alignment vertical="top"/>
    </xf>
    <xf numFmtId="0" fontId="72" fillId="0" borderId="0" xfId="0" applyFont="1" applyFill="1" applyBorder="1"/>
    <xf numFmtId="0" fontId="3" fillId="0" borderId="0" xfId="0" quotePrefix="1" applyFont="1" applyFill="1" applyAlignment="1">
      <alignment wrapText="1"/>
    </xf>
    <xf numFmtId="0" fontId="0" fillId="0" borderId="0" xfId="0" applyFont="1" applyFill="1" applyAlignment="1">
      <alignment horizontal="left" vertical="top"/>
    </xf>
    <xf numFmtId="0" fontId="0" fillId="0" borderId="0" xfId="0" applyFill="1" applyAlignment="1">
      <alignment horizontal="left" vertical="top"/>
    </xf>
    <xf numFmtId="0" fontId="8" fillId="0" borderId="0" xfId="0" applyFont="1" applyFill="1" applyBorder="1" applyAlignment="1">
      <alignment horizontal="left" wrapText="1"/>
    </xf>
    <xf numFmtId="0" fontId="71" fillId="0" borderId="0" xfId="0" applyFont="1" applyFill="1" applyBorder="1" applyAlignment="1">
      <alignment horizontal="left"/>
    </xf>
    <xf numFmtId="0" fontId="0" fillId="0" borderId="0" xfId="0"/>
    <xf numFmtId="0" fontId="48" fillId="7" borderId="7" xfId="0" applyFont="1" applyFill="1" applyBorder="1" applyAlignment="1">
      <alignment vertical="top"/>
    </xf>
    <xf numFmtId="0" fontId="73" fillId="0" borderId="0" xfId="0" applyFont="1"/>
    <xf numFmtId="0" fontId="0" fillId="0" borderId="0" xfId="0"/>
    <xf numFmtId="0" fontId="0" fillId="0" borderId="0" xfId="0" applyFont="1" applyFill="1" applyAlignment="1">
      <alignment horizontal="center"/>
    </xf>
    <xf numFmtId="0" fontId="67" fillId="0" borderId="0" xfId="0" applyFont="1" applyFill="1" applyAlignment="1">
      <alignment horizontal="left" vertical="top"/>
    </xf>
    <xf numFmtId="0" fontId="62" fillId="0" borderId="0" xfId="0" applyFont="1" applyAlignment="1"/>
    <xf numFmtId="172" fontId="34" fillId="9" borderId="33" xfId="15" applyNumberFormat="1" applyFont="1" applyFill="1" applyBorder="1" applyAlignment="1">
      <alignment horizontal="center"/>
    </xf>
    <xf numFmtId="172" fontId="34" fillId="4" borderId="0" xfId="15" applyNumberFormat="1" applyFont="1" applyFill="1" applyBorder="1" applyAlignment="1">
      <alignment horizontal="center"/>
    </xf>
    <xf numFmtId="172" fontId="34" fillId="9" borderId="0" xfId="15" applyNumberFormat="1" applyFont="1" applyFill="1" applyBorder="1" applyAlignment="1">
      <alignment horizontal="center"/>
    </xf>
    <xf numFmtId="172" fontId="34" fillId="9" borderId="21" xfId="15" applyNumberFormat="1" applyFont="1" applyFill="1" applyBorder="1" applyAlignment="1">
      <alignment horizontal="right"/>
    </xf>
    <xf numFmtId="172" fontId="34" fillId="4" borderId="10" xfId="15" applyNumberFormat="1" applyFont="1" applyFill="1" applyBorder="1" applyAlignment="1">
      <alignment horizontal="center"/>
    </xf>
    <xf numFmtId="172" fontId="34" fillId="4" borderId="11" xfId="15" applyNumberFormat="1" applyFont="1" applyFill="1" applyBorder="1" applyAlignment="1">
      <alignment horizontal="right"/>
    </xf>
    <xf numFmtId="0" fontId="0" fillId="4" borderId="33" xfId="0" applyFont="1" applyFill="1" applyBorder="1" applyAlignment="1">
      <alignment horizontal="center"/>
    </xf>
    <xf numFmtId="172" fontId="34" fillId="4" borderId="27" xfId="15" applyNumberFormat="1" applyFont="1" applyFill="1" applyBorder="1" applyAlignment="1">
      <alignment horizontal="right"/>
    </xf>
    <xf numFmtId="0" fontId="0" fillId="0" borderId="0" xfId="0" applyFont="1" applyBorder="1"/>
    <xf numFmtId="0" fontId="0" fillId="0" borderId="0" xfId="0" applyFont="1" applyBorder="1" applyAlignment="1">
      <alignment horizontal="center"/>
    </xf>
    <xf numFmtId="0" fontId="0" fillId="4" borderId="10" xfId="0" applyFont="1" applyFill="1" applyBorder="1" applyAlignment="1">
      <alignment horizontal="center"/>
    </xf>
    <xf numFmtId="0" fontId="0" fillId="4" borderId="0" xfId="0" applyFont="1" applyFill="1" applyBorder="1" applyAlignment="1">
      <alignment horizontal="center"/>
    </xf>
    <xf numFmtId="0" fontId="0" fillId="0" borderId="10" xfId="0" applyFont="1" applyBorder="1" applyAlignment="1">
      <alignment horizontal="center"/>
    </xf>
    <xf numFmtId="172" fontId="34" fillId="9" borderId="0" xfId="15" applyNumberFormat="1" applyFont="1" applyFill="1" applyBorder="1" applyAlignment="1">
      <alignment horizontal="right"/>
    </xf>
    <xf numFmtId="0" fontId="48" fillId="0" borderId="0" xfId="0" applyFont="1" applyBorder="1"/>
    <xf numFmtId="0" fontId="0" fillId="0" borderId="0" xfId="0" applyAlignment="1">
      <alignment vertical="center"/>
    </xf>
    <xf numFmtId="0" fontId="0" fillId="0" borderId="33" xfId="0" applyFont="1" applyBorder="1" applyAlignment="1">
      <alignment horizontal="center"/>
    </xf>
    <xf numFmtId="172" fontId="34" fillId="4" borderId="21" xfId="15" applyNumberFormat="1" applyFont="1" applyFill="1" applyBorder="1" applyAlignment="1">
      <alignment horizontal="right" indent="1"/>
    </xf>
    <xf numFmtId="172" fontId="34" fillId="9" borderId="21" xfId="15" applyNumberFormat="1" applyFont="1" applyFill="1" applyBorder="1" applyAlignment="1">
      <alignment horizontal="right" indent="1"/>
    </xf>
    <xf numFmtId="172" fontId="34" fillId="4" borderId="11" xfId="15" applyNumberFormat="1" applyFont="1" applyFill="1" applyBorder="1" applyAlignment="1">
      <alignment horizontal="right" indent="1"/>
    </xf>
    <xf numFmtId="172" fontId="34" fillId="9" borderId="27" xfId="15" applyNumberFormat="1" applyFont="1" applyFill="1" applyBorder="1" applyAlignment="1">
      <alignment horizontal="right" indent="1"/>
    </xf>
    <xf numFmtId="172" fontId="34" fillId="9" borderId="11" xfId="15" applyNumberFormat="1" applyFont="1" applyFill="1" applyBorder="1" applyAlignment="1">
      <alignment horizontal="right" indent="1"/>
    </xf>
    <xf numFmtId="172" fontId="34" fillId="9" borderId="21" xfId="15" applyNumberFormat="1" applyFont="1" applyFill="1" applyBorder="1" applyAlignment="1">
      <alignment horizontal="right" indent="2"/>
    </xf>
    <xf numFmtId="173" fontId="34" fillId="9" borderId="27" xfId="18" applyNumberFormat="1" applyFont="1" applyFill="1" applyBorder="1" applyAlignment="1">
      <alignment horizontal="right" indent="1"/>
    </xf>
    <xf numFmtId="49" fontId="37" fillId="4" borderId="10" xfId="0" applyNumberFormat="1" applyFont="1" applyFill="1" applyBorder="1"/>
    <xf numFmtId="49" fontId="48" fillId="4" borderId="0" xfId="0" applyNumberFormat="1" applyFont="1" applyFill="1" applyAlignment="1">
      <alignment vertical="top" wrapText="1"/>
    </xf>
    <xf numFmtId="49" fontId="0" fillId="4" borderId="0" xfId="0" applyNumberFormat="1" applyFont="1" applyFill="1" applyAlignment="1">
      <alignment vertical="top"/>
    </xf>
    <xf numFmtId="49" fontId="0" fillId="4" borderId="0" xfId="0" quotePrefix="1" applyNumberFormat="1" applyFont="1" applyFill="1" applyAlignment="1">
      <alignment vertical="top"/>
    </xf>
    <xf numFmtId="0" fontId="66" fillId="4" borderId="7" xfId="13" quotePrefix="1" applyFont="1" applyFill="1" applyBorder="1" applyAlignment="1" applyProtection="1">
      <alignment vertical="top"/>
    </xf>
    <xf numFmtId="0" fontId="0" fillId="0" borderId="0" xfId="0"/>
    <xf numFmtId="0" fontId="48" fillId="0" borderId="0" xfId="0" applyFont="1" applyFill="1" applyBorder="1"/>
    <xf numFmtId="0" fontId="0" fillId="0" borderId="9" xfId="0" applyBorder="1" applyAlignment="1"/>
    <xf numFmtId="0" fontId="0" fillId="0" borderId="4" xfId="0" applyBorder="1" applyAlignment="1"/>
    <xf numFmtId="0" fontId="0" fillId="0" borderId="6" xfId="0" applyBorder="1" applyAlignment="1"/>
    <xf numFmtId="0" fontId="41" fillId="0" borderId="0" xfId="0" applyFont="1" applyAlignment="1" applyProtection="1">
      <alignment horizontal="left" vertical="top"/>
    </xf>
    <xf numFmtId="0" fontId="66" fillId="4" borderId="13" xfId="13" quotePrefix="1" applyFont="1" applyFill="1" applyBorder="1" applyAlignment="1" applyProtection="1">
      <alignment horizontal="center" vertical="top"/>
    </xf>
    <xf numFmtId="0" fontId="66" fillId="4" borderId="28" xfId="13" quotePrefix="1" applyFont="1" applyFill="1" applyBorder="1" applyAlignment="1" applyProtection="1">
      <alignment horizontal="center" vertical="top"/>
    </xf>
    <xf numFmtId="0" fontId="3" fillId="0" borderId="17" xfId="19" applyFont="1" applyFill="1" applyBorder="1" applyAlignment="1" applyProtection="1">
      <alignment horizontal="left"/>
    </xf>
    <xf numFmtId="0" fontId="38" fillId="9" borderId="0" xfId="13" applyFill="1" applyAlignment="1" applyProtection="1"/>
    <xf numFmtId="0" fontId="74" fillId="0" borderId="0" xfId="13" quotePrefix="1" applyFont="1" applyFill="1" applyBorder="1" applyAlignment="1" applyProtection="1">
      <alignment horizontal="right" vertical="center"/>
    </xf>
    <xf numFmtId="0" fontId="37" fillId="0" borderId="0" xfId="0" applyFont="1" applyFill="1" applyBorder="1" applyAlignment="1">
      <alignment horizontal="left"/>
    </xf>
    <xf numFmtId="0" fontId="34" fillId="0" borderId="6" xfId="11" applyBorder="1">
      <alignment horizontal="center" vertical="center"/>
    </xf>
    <xf numFmtId="0" fontId="66" fillId="4" borderId="7" xfId="13" quotePrefix="1" applyFont="1" applyFill="1" applyBorder="1" applyAlignment="1" applyProtection="1">
      <alignment horizontal="center" vertical="top"/>
    </xf>
    <xf numFmtId="14" fontId="66" fillId="4" borderId="7" xfId="13" quotePrefix="1" applyNumberFormat="1" applyFont="1" applyFill="1" applyBorder="1" applyAlignment="1" applyProtection="1">
      <alignment horizontal="center" vertical="top"/>
    </xf>
    <xf numFmtId="0" fontId="66" fillId="4" borderId="9" xfId="13" quotePrefix="1" applyFont="1" applyFill="1" applyBorder="1" applyAlignment="1" applyProtection="1">
      <alignment horizontal="center"/>
    </xf>
    <xf numFmtId="0" fontId="48" fillId="4" borderId="4" xfId="0" quotePrefix="1" applyFont="1" applyFill="1" applyBorder="1" applyAlignment="1">
      <alignment horizontal="center"/>
    </xf>
    <xf numFmtId="0" fontId="66" fillId="4" borderId="4" xfId="13" quotePrefix="1" applyFont="1" applyFill="1" applyBorder="1" applyAlignment="1" applyProtection="1">
      <alignment horizontal="center"/>
    </xf>
    <xf numFmtId="0" fontId="0" fillId="0" borderId="0" xfId="0" applyFont="1" applyFill="1" applyAlignment="1">
      <alignment horizontal="left"/>
    </xf>
    <xf numFmtId="0" fontId="37" fillId="0" borderId="0" xfId="0" applyFont="1" applyFill="1" applyBorder="1" applyAlignment="1">
      <alignment horizontal="left"/>
    </xf>
    <xf numFmtId="0" fontId="0" fillId="0" borderId="0" xfId="0" applyFont="1" applyFill="1" applyAlignment="1">
      <alignment vertical="top"/>
    </xf>
    <xf numFmtId="0" fontId="0" fillId="0" borderId="0" xfId="0" applyFill="1" applyAlignment="1"/>
    <xf numFmtId="0" fontId="37" fillId="0" borderId="0" xfId="0" applyFont="1" applyFill="1" applyBorder="1" applyAlignment="1">
      <alignment horizontal="left"/>
    </xf>
    <xf numFmtId="0" fontId="0" fillId="0" borderId="0" xfId="0" applyFont="1" applyFill="1" applyAlignment="1">
      <alignment horizontal="center"/>
    </xf>
    <xf numFmtId="0" fontId="0" fillId="0" borderId="0" xfId="0" applyFont="1" applyFill="1" applyAlignment="1">
      <alignment horizontal="right" vertical="center"/>
    </xf>
    <xf numFmtId="0" fontId="0" fillId="0" borderId="0" xfId="0" applyFont="1" applyFill="1" applyAlignment="1">
      <alignment horizontal="left" vertical="top"/>
    </xf>
    <xf numFmtId="0" fontId="0" fillId="0" borderId="0" xfId="0" applyFont="1" applyFill="1" applyAlignment="1">
      <alignment vertical="top"/>
    </xf>
    <xf numFmtId="0" fontId="0" fillId="0" borderId="0" xfId="0" applyFill="1" applyAlignment="1"/>
    <xf numFmtId="49" fontId="48" fillId="4" borderId="0" xfId="0" quotePrefix="1" applyNumberFormat="1" applyFont="1" applyFill="1" applyBorder="1" applyAlignment="1">
      <alignment vertical="top" wrapText="1"/>
    </xf>
    <xf numFmtId="49" fontId="0" fillId="0" borderId="0" xfId="0" applyNumberFormat="1" applyFont="1" applyFill="1" applyAlignment="1">
      <alignment horizontal="left"/>
    </xf>
    <xf numFmtId="0" fontId="0" fillId="0" borderId="0" xfId="0" applyFont="1" applyFill="1" applyAlignment="1">
      <alignment horizontal="left" indent="1"/>
    </xf>
    <xf numFmtId="0" fontId="0" fillId="0" borderId="0" xfId="0" applyFill="1" applyAlignment="1">
      <alignment vertical="top"/>
    </xf>
    <xf numFmtId="0" fontId="0" fillId="0" borderId="0" xfId="0" applyFill="1" applyAlignment="1">
      <alignment horizontal="left"/>
    </xf>
    <xf numFmtId="0" fontId="68" fillId="0" borderId="0" xfId="0" applyFont="1" applyFill="1" applyBorder="1" applyAlignment="1">
      <alignment vertical="top"/>
    </xf>
    <xf numFmtId="0" fontId="43" fillId="0" borderId="0" xfId="0" applyFont="1" applyFill="1" applyAlignment="1">
      <alignment vertical="top"/>
    </xf>
    <xf numFmtId="0" fontId="67" fillId="0" borderId="0" xfId="0" applyFont="1" applyFill="1" applyAlignment="1">
      <alignment vertical="top"/>
    </xf>
    <xf numFmtId="0" fontId="35" fillId="0" borderId="0" xfId="0" applyFont="1" applyFill="1" applyAlignment="1">
      <alignment vertical="top"/>
    </xf>
    <xf numFmtId="0" fontId="10" fillId="0" borderId="0" xfId="0" quotePrefix="1" applyFont="1" applyFill="1" applyBorder="1" applyAlignment="1">
      <alignment horizontal="left" vertical="top"/>
    </xf>
    <xf numFmtId="0" fontId="55" fillId="0" borderId="0" xfId="0" applyFont="1" applyFill="1" applyAlignment="1">
      <alignment horizontal="left" vertical="top"/>
    </xf>
    <xf numFmtId="0" fontId="69" fillId="0" borderId="0" xfId="0" applyFont="1" applyFill="1" applyAlignment="1">
      <alignment vertical="center"/>
    </xf>
    <xf numFmtId="0" fontId="46" fillId="0" borderId="0" xfId="0" applyFont="1" applyFill="1" applyAlignment="1">
      <alignment vertical="center"/>
    </xf>
    <xf numFmtId="0" fontId="0" fillId="0" borderId="0" xfId="0" applyFill="1" applyBorder="1" applyAlignment="1">
      <alignment vertical="center"/>
    </xf>
    <xf numFmtId="0" fontId="0" fillId="0" borderId="0" xfId="0" applyFont="1" applyFill="1" applyBorder="1" applyAlignment="1">
      <alignment vertical="center"/>
    </xf>
    <xf numFmtId="0" fontId="66" fillId="0" borderId="0" xfId="13" applyFont="1" applyFill="1" applyBorder="1" applyAlignment="1" applyProtection="1">
      <alignment vertical="center"/>
    </xf>
    <xf numFmtId="49" fontId="68" fillId="0" borderId="0" xfId="0" applyNumberFormat="1" applyFont="1" applyFill="1" applyBorder="1" applyAlignment="1">
      <alignment vertical="center" wrapText="1"/>
    </xf>
    <xf numFmtId="49" fontId="48" fillId="0" borderId="0" xfId="0" quotePrefix="1" applyNumberFormat="1" applyFont="1" applyFill="1" applyBorder="1" applyAlignment="1">
      <alignment vertical="center" wrapText="1"/>
    </xf>
    <xf numFmtId="49" fontId="48" fillId="4" borderId="37" xfId="0" quotePrefix="1" applyNumberFormat="1" applyFont="1" applyFill="1" applyBorder="1" applyAlignment="1">
      <alignment vertical="center"/>
    </xf>
    <xf numFmtId="0" fontId="0" fillId="0" borderId="0" xfId="0" quotePrefix="1" applyFont="1" applyFill="1" applyAlignment="1">
      <alignment horizontal="left" vertical="top"/>
    </xf>
    <xf numFmtId="0" fontId="0" fillId="0" borderId="0" xfId="0"/>
    <xf numFmtId="169" fontId="3" fillId="0" borderId="15" xfId="0" applyNumberFormat="1" applyFont="1" applyFill="1" applyBorder="1" applyAlignment="1" applyProtection="1">
      <alignment horizontal="left"/>
    </xf>
    <xf numFmtId="169" fontId="3" fillId="0" borderId="0" xfId="0" applyNumberFormat="1" applyFont="1" applyFill="1" applyBorder="1" applyAlignment="1" applyProtection="1">
      <alignment horizontal="left"/>
    </xf>
    <xf numFmtId="0" fontId="3" fillId="0" borderId="16" xfId="19" applyFont="1" applyFill="1" applyBorder="1" applyAlignment="1" applyProtection="1">
      <alignment horizontal="left"/>
    </xf>
    <xf numFmtId="169" fontId="3" fillId="0" borderId="16" xfId="19" applyNumberFormat="1" applyFont="1" applyFill="1" applyBorder="1" applyAlignment="1" applyProtection="1">
      <alignment horizontal="left"/>
    </xf>
    <xf numFmtId="169" fontId="3" fillId="0" borderId="20" xfId="0" applyNumberFormat="1" applyFont="1" applyFill="1" applyBorder="1" applyAlignment="1" applyProtection="1">
      <alignment horizontal="left"/>
    </xf>
    <xf numFmtId="169" fontId="3" fillId="0" borderId="19" xfId="0" applyNumberFormat="1" applyFont="1" applyFill="1" applyBorder="1" applyAlignment="1" applyProtection="1">
      <alignment horizontal="left"/>
    </xf>
    <xf numFmtId="0" fontId="38" fillId="0" borderId="1" xfId="13" applyFont="1" applyFill="1" applyBorder="1" applyAlignment="1" applyProtection="1">
      <alignment horizontal="center"/>
    </xf>
    <xf numFmtId="0" fontId="3" fillId="0" borderId="1" xfId="0" applyFont="1" applyFill="1" applyBorder="1" applyAlignment="1">
      <alignment horizontal="center"/>
    </xf>
    <xf numFmtId="169" fontId="3" fillId="0" borderId="1" xfId="0" applyNumberFormat="1" applyFont="1" applyFill="1" applyBorder="1" applyAlignment="1" applyProtection="1">
      <alignment horizontal="center" wrapText="1"/>
    </xf>
    <xf numFmtId="0" fontId="3" fillId="0" borderId="1" xfId="0" applyFont="1" applyFill="1" applyBorder="1" applyAlignment="1" applyProtection="1">
      <alignment horizontal="center" wrapText="1"/>
    </xf>
    <xf numFmtId="0" fontId="38" fillId="0" borderId="1" xfId="13" applyFont="1" applyFill="1" applyBorder="1" applyAlignment="1" applyProtection="1">
      <alignment horizontal="center" wrapText="1"/>
    </xf>
    <xf numFmtId="0" fontId="3" fillId="0" borderId="12" xfId="0" applyFont="1" applyFill="1" applyBorder="1" applyAlignment="1">
      <alignment horizontal="center"/>
    </xf>
    <xf numFmtId="0" fontId="0" fillId="0" borderId="1" xfId="0" applyBorder="1" applyAlignment="1">
      <alignment horizontal="center"/>
    </xf>
    <xf numFmtId="169" fontId="38" fillId="0" borderId="1" xfId="13" applyNumberFormat="1" applyFont="1" applyFill="1" applyBorder="1" applyAlignment="1" applyProtection="1">
      <alignment horizontal="center" wrapText="1"/>
    </xf>
    <xf numFmtId="0" fontId="3" fillId="0" borderId="1" xfId="19" applyFont="1" applyFill="1" applyBorder="1" applyAlignment="1">
      <alignment horizontal="center"/>
    </xf>
    <xf numFmtId="169" fontId="38" fillId="0" borderId="1" xfId="13" applyNumberFormat="1" applyFill="1" applyBorder="1" applyAlignment="1" applyProtection="1">
      <alignment horizontal="center" wrapText="1"/>
    </xf>
    <xf numFmtId="0" fontId="3" fillId="0" borderId="1" xfId="0" applyFont="1" applyFill="1" applyBorder="1" applyAlignment="1">
      <alignment horizontal="center" wrapText="1"/>
    </xf>
    <xf numFmtId="0" fontId="48" fillId="7" borderId="7" xfId="0" applyNumberFormat="1" applyFont="1" applyFill="1" applyBorder="1" applyAlignment="1">
      <alignment horizontal="center" vertical="top" wrapText="1"/>
    </xf>
    <xf numFmtId="0" fontId="0" fillId="0" borderId="0" xfId="0"/>
    <xf numFmtId="0" fontId="0" fillId="0" borderId="33" xfId="0" applyBorder="1" applyAlignment="1"/>
    <xf numFmtId="0" fontId="0" fillId="0" borderId="33" xfId="0" applyBorder="1" applyAlignment="1">
      <alignment vertical="top"/>
    </xf>
    <xf numFmtId="0" fontId="0" fillId="0" borderId="27" xfId="0" applyBorder="1" applyAlignment="1">
      <alignment vertical="top"/>
    </xf>
    <xf numFmtId="0" fontId="42" fillId="4" borderId="8" xfId="22" applyAlignment="1">
      <alignment horizontal="center" vertical="center" wrapText="1"/>
    </xf>
    <xf numFmtId="0" fontId="0" fillId="0" borderId="0" xfId="0" quotePrefix="1" applyFill="1" applyBorder="1"/>
    <xf numFmtId="49" fontId="34" fillId="0" borderId="2" xfId="4" applyAlignment="1">
      <alignment horizontal="left" wrapText="1"/>
      <protection locked="0"/>
    </xf>
    <xf numFmtId="10" fontId="61" fillId="4" borderId="8" xfId="22" applyNumberFormat="1" applyFont="1">
      <alignment horizontal="center" vertical="center"/>
    </xf>
    <xf numFmtId="166" fontId="61" fillId="4" borderId="8" xfId="22" applyNumberFormat="1" applyFont="1">
      <alignment horizontal="center" vertical="center"/>
    </xf>
    <xf numFmtId="0" fontId="57" fillId="0" borderId="0" xfId="0" applyFont="1"/>
    <xf numFmtId="0" fontId="61" fillId="4" borderId="8" xfId="22" quotePrefix="1" applyFont="1" applyAlignment="1">
      <alignment horizontal="left" vertical="center"/>
    </xf>
    <xf numFmtId="0" fontId="0" fillId="0" borderId="0" xfId="0"/>
    <xf numFmtId="0" fontId="0" fillId="0" borderId="2" xfId="0" applyBorder="1" applyAlignment="1" applyProtection="1">
      <alignment wrapText="1"/>
      <protection locked="0"/>
    </xf>
    <xf numFmtId="174" fontId="34" fillId="0" borderId="1" xfId="8">
      <protection locked="0"/>
    </xf>
    <xf numFmtId="0" fontId="34" fillId="0" borderId="24" xfId="11" applyBorder="1">
      <alignment horizontal="center" vertical="center"/>
    </xf>
    <xf numFmtId="0" fontId="66" fillId="4" borderId="34" xfId="13" quotePrefix="1" applyFont="1" applyFill="1" applyBorder="1" applyAlignment="1" applyProtection="1">
      <alignment horizontal="center" vertical="top"/>
    </xf>
    <xf numFmtId="0" fontId="66" fillId="0" borderId="9" xfId="13" applyFont="1" applyBorder="1" applyAlignment="1" applyProtection="1">
      <alignment vertical="top"/>
    </xf>
    <xf numFmtId="0" fontId="66" fillId="0" borderId="4" xfId="13" applyFont="1" applyBorder="1" applyAlignment="1" applyProtection="1">
      <alignment vertical="top"/>
    </xf>
    <xf numFmtId="0" fontId="48" fillId="0" borderId="22" xfId="0" applyFont="1" applyBorder="1" applyAlignment="1" applyProtection="1">
      <alignment horizontal="center"/>
    </xf>
    <xf numFmtId="0" fontId="0" fillId="7" borderId="26" xfId="0" applyFont="1" applyFill="1" applyBorder="1" applyAlignment="1" applyProtection="1">
      <alignment horizontal="left" indent="1"/>
    </xf>
    <xf numFmtId="0" fontId="74" fillId="0" borderId="0" xfId="13" quotePrefix="1" applyFont="1" applyFill="1" applyBorder="1" applyAlignment="1" applyProtection="1">
      <alignment horizontal="left" vertical="center"/>
    </xf>
    <xf numFmtId="0" fontId="48" fillId="0" borderId="0" xfId="0" applyFont="1" applyFill="1" applyBorder="1" applyAlignment="1">
      <alignment horizontal="left"/>
    </xf>
    <xf numFmtId="0" fontId="8" fillId="0" borderId="0" xfId="0" quotePrefix="1" applyFont="1" applyFill="1" applyBorder="1" applyAlignment="1">
      <alignment horizontal="left" vertical="center"/>
    </xf>
    <xf numFmtId="0" fontId="37" fillId="0" borderId="0" xfId="0" quotePrefix="1" applyFont="1" applyFill="1" applyBorder="1" applyAlignment="1">
      <alignment horizontal="left"/>
    </xf>
    <xf numFmtId="0" fontId="10" fillId="0" borderId="0" xfId="0" applyFont="1" applyFill="1" applyBorder="1" applyAlignment="1">
      <alignment horizontal="left"/>
    </xf>
    <xf numFmtId="0" fontId="10" fillId="0" borderId="0" xfId="0" quotePrefix="1" applyFont="1" applyFill="1" applyBorder="1" applyAlignment="1">
      <alignment horizontal="left"/>
    </xf>
    <xf numFmtId="0" fontId="75" fillId="0" borderId="0" xfId="0" applyFont="1" applyFill="1" applyBorder="1" applyAlignment="1">
      <alignment horizontal="left"/>
    </xf>
    <xf numFmtId="0" fontId="10" fillId="0" borderId="0" xfId="0" applyFont="1" applyFill="1" applyBorder="1" applyAlignment="1">
      <alignment horizontal="left" vertical="top"/>
    </xf>
    <xf numFmtId="0" fontId="75" fillId="0" borderId="0" xfId="0" applyFont="1" applyFill="1" applyBorder="1" applyAlignment="1">
      <alignment horizontal="left" vertical="top"/>
    </xf>
    <xf numFmtId="0" fontId="37" fillId="0" borderId="0" xfId="0" applyFont="1" applyFill="1" applyBorder="1" applyAlignment="1">
      <alignment horizontal="left" vertical="top"/>
    </xf>
    <xf numFmtId="0" fontId="76" fillId="0" borderId="0" xfId="13" quotePrefix="1" applyFont="1" applyFill="1" applyBorder="1" applyAlignment="1" applyProtection="1">
      <alignment horizontal="left" vertical="center"/>
    </xf>
    <xf numFmtId="0" fontId="74" fillId="0" borderId="0" xfId="13" quotePrefix="1" applyFont="1" applyFill="1" applyBorder="1" applyAlignment="1" applyProtection="1">
      <alignment horizontal="left" vertical="top"/>
    </xf>
    <xf numFmtId="0" fontId="74" fillId="0" borderId="0" xfId="13" quotePrefix="1" applyFont="1" applyFill="1" applyBorder="1" applyAlignment="1" applyProtection="1">
      <alignment horizontal="left"/>
    </xf>
    <xf numFmtId="0" fontId="10" fillId="0" borderId="0" xfId="0" quotePrefix="1" applyFont="1" applyFill="1" applyBorder="1" applyAlignment="1">
      <alignment horizontal="left" vertical="center"/>
    </xf>
    <xf numFmtId="0" fontId="3" fillId="0" borderId="0" xfId="0" quotePrefix="1" applyFont="1" applyFill="1" applyBorder="1" applyAlignment="1">
      <alignment horizontal="left" vertical="center"/>
    </xf>
    <xf numFmtId="0" fontId="7" fillId="0" borderId="0" xfId="0" applyFont="1" applyFill="1" applyBorder="1" applyAlignment="1">
      <alignment horizontal="left" readingOrder="1"/>
    </xf>
    <xf numFmtId="49" fontId="13" fillId="0" borderId="0" xfId="0" applyNumberFormat="1" applyFont="1" applyFill="1" applyBorder="1" applyAlignment="1">
      <alignment horizontal="left" vertical="center" wrapText="1"/>
    </xf>
    <xf numFmtId="49" fontId="0" fillId="9" borderId="15" xfId="0" applyNumberFormat="1" applyFont="1" applyFill="1" applyBorder="1" applyAlignment="1">
      <alignment vertical="center" wrapText="1"/>
    </xf>
    <xf numFmtId="0" fontId="0" fillId="9" borderId="15" xfId="0" applyNumberFormat="1" applyFont="1" applyFill="1" applyBorder="1" applyAlignment="1">
      <alignment vertical="center" wrapText="1"/>
    </xf>
    <xf numFmtId="49" fontId="0" fillId="9" borderId="19" xfId="0" applyNumberFormat="1" applyFont="1" applyFill="1" applyBorder="1" applyAlignment="1">
      <alignment vertical="center" wrapText="1"/>
    </xf>
    <xf numFmtId="0" fontId="0" fillId="9" borderId="19" xfId="0" applyNumberFormat="1" applyFont="1" applyFill="1" applyBorder="1" applyAlignment="1">
      <alignment vertical="center" wrapText="1"/>
    </xf>
    <xf numFmtId="49" fontId="0" fillId="9" borderId="19" xfId="0" applyNumberFormat="1" applyFont="1" applyFill="1" applyBorder="1" applyAlignment="1">
      <alignment vertical="top" wrapText="1"/>
    </xf>
    <xf numFmtId="0" fontId="0" fillId="0" borderId="0" xfId="0"/>
    <xf numFmtId="0" fontId="24" fillId="4" borderId="19" xfId="0" applyFont="1" applyFill="1" applyBorder="1" applyAlignment="1" applyProtection="1">
      <alignment horizontal="left" vertical="center" indent="1"/>
    </xf>
    <xf numFmtId="0" fontId="48" fillId="0" borderId="8" xfId="0" applyFont="1" applyBorder="1" applyAlignment="1">
      <alignment horizontal="left" vertical="center" indent="1"/>
    </xf>
    <xf numFmtId="0" fontId="48" fillId="0" borderId="38" xfId="0" applyFont="1" applyBorder="1" applyAlignment="1">
      <alignment horizontal="left" vertical="center" indent="1"/>
    </xf>
    <xf numFmtId="0" fontId="0" fillId="0" borderId="0" xfId="0" applyAlignment="1">
      <alignment horizontal="left" vertical="center" indent="1"/>
    </xf>
    <xf numFmtId="49" fontId="34" fillId="0" borderId="3" xfId="5">
      <alignment horizontal="center"/>
    </xf>
    <xf numFmtId="0" fontId="0" fillId="0" borderId="0" xfId="0"/>
    <xf numFmtId="0" fontId="35" fillId="0" borderId="0" xfId="0" applyFont="1" applyFill="1" applyAlignment="1">
      <alignment horizontal="center"/>
    </xf>
    <xf numFmtId="49" fontId="0" fillId="9" borderId="19" xfId="0" applyNumberFormat="1" applyFont="1" applyFill="1" applyBorder="1" applyAlignment="1">
      <alignment horizontal="left" vertical="top" wrapText="1"/>
    </xf>
    <xf numFmtId="0" fontId="0" fillId="9" borderId="19" xfId="0" applyNumberFormat="1" applyFont="1" applyFill="1" applyBorder="1" applyAlignment="1">
      <alignment horizontal="left" vertical="top" wrapText="1"/>
    </xf>
    <xf numFmtId="0" fontId="9" fillId="0" borderId="0" xfId="0" applyFont="1" applyFill="1" applyAlignment="1">
      <alignment horizontal="left" vertical="top"/>
    </xf>
    <xf numFmtId="0" fontId="48" fillId="0" borderId="0" xfId="0" applyFont="1" applyFill="1" applyAlignment="1">
      <alignment horizontal="left" vertical="top"/>
    </xf>
    <xf numFmtId="0" fontId="3" fillId="4" borderId="21" xfId="0" applyFont="1" applyFill="1" applyBorder="1" applyAlignment="1">
      <alignment horizontal="left" vertical="center" wrapText="1" indent="1"/>
    </xf>
    <xf numFmtId="0" fontId="0" fillId="0" borderId="13" xfId="0" applyFont="1" applyBorder="1" applyAlignment="1">
      <alignment horizontal="left" vertical="top" indent="1"/>
    </xf>
    <xf numFmtId="0" fontId="0" fillId="0" borderId="34" xfId="0" applyFont="1" applyBorder="1" applyAlignment="1">
      <alignment horizontal="left" indent="1"/>
    </xf>
    <xf numFmtId="0" fontId="38" fillId="4" borderId="14" xfId="13" applyFill="1" applyBorder="1" applyAlignment="1" applyProtection="1">
      <alignment horizontal="left" vertical="top" wrapText="1" indent="1"/>
    </xf>
    <xf numFmtId="0" fontId="38" fillId="4" borderId="21" xfId="13" applyFont="1" applyFill="1" applyBorder="1" applyAlignment="1" applyProtection="1">
      <alignment horizontal="left" vertical="top" wrapText="1" indent="1"/>
    </xf>
    <xf numFmtId="0" fontId="3" fillId="4" borderId="14" xfId="0" applyFont="1" applyFill="1" applyBorder="1" applyAlignment="1">
      <alignment horizontal="left" vertical="top" indent="1"/>
    </xf>
    <xf numFmtId="0" fontId="3" fillId="4" borderId="0" xfId="0" applyFont="1" applyFill="1" applyBorder="1" applyAlignment="1">
      <alignment horizontal="left" vertical="top" wrapText="1" indent="1"/>
    </xf>
    <xf numFmtId="0" fontId="38" fillId="0" borderId="14" xfId="13" applyBorder="1" applyAlignment="1" applyProtection="1">
      <alignment horizontal="left" vertical="top" wrapText="1" indent="1"/>
    </xf>
    <xf numFmtId="0" fontId="38" fillId="0" borderId="21" xfId="13" applyFont="1" applyBorder="1" applyAlignment="1" applyProtection="1">
      <alignment horizontal="left" vertical="top" wrapText="1" indent="1"/>
    </xf>
    <xf numFmtId="0" fontId="3" fillId="0" borderId="14" xfId="0" applyFont="1" applyBorder="1" applyAlignment="1">
      <alignment horizontal="left" vertical="top" indent="1"/>
    </xf>
    <xf numFmtId="0" fontId="3" fillId="0" borderId="0" xfId="0" applyFont="1" applyBorder="1" applyAlignment="1">
      <alignment horizontal="left" vertical="top" wrapText="1" indent="1"/>
    </xf>
    <xf numFmtId="0" fontId="38" fillId="0" borderId="0" xfId="13" applyAlignment="1" applyProtection="1"/>
    <xf numFmtId="0" fontId="37" fillId="0" borderId="0" xfId="0" applyFont="1" applyFill="1" applyBorder="1" applyAlignment="1">
      <alignment horizontal="left"/>
    </xf>
    <xf numFmtId="0" fontId="0" fillId="0" borderId="0" xfId="0" applyFont="1" applyFill="1" applyAlignment="1">
      <alignment horizontal="right" vertical="center"/>
    </xf>
    <xf numFmtId="0" fontId="0" fillId="0" borderId="0" xfId="0" applyFont="1" applyFill="1" applyBorder="1" applyAlignment="1">
      <alignment horizontal="left"/>
    </xf>
    <xf numFmtId="49" fontId="34" fillId="0" borderId="3" xfId="6">
      <alignment horizontal="center"/>
    </xf>
    <xf numFmtId="0" fontId="2" fillId="0" borderId="0" xfId="0" applyFont="1" applyBorder="1"/>
    <xf numFmtId="0" fontId="3" fillId="0" borderId="0" xfId="0" applyFont="1" applyFill="1" applyAlignment="1">
      <alignment horizontal="left" vertical="top" wrapText="1"/>
    </xf>
    <xf numFmtId="0" fontId="0" fillId="0" borderId="0" xfId="0" applyFont="1" applyFill="1" applyAlignment="1">
      <alignment horizontal="left" vertical="top"/>
    </xf>
    <xf numFmtId="0" fontId="35" fillId="0" borderId="0" xfId="0" applyFont="1" applyFill="1" applyProtection="1"/>
    <xf numFmtId="0" fontId="37" fillId="0" borderId="0" xfId="0" applyFont="1" applyFill="1" applyBorder="1" applyAlignment="1">
      <alignment horizontal="left"/>
    </xf>
    <xf numFmtId="0" fontId="48" fillId="0" borderId="0" xfId="0" applyFont="1" applyFill="1" applyAlignment="1">
      <alignment horizontal="left"/>
    </xf>
    <xf numFmtId="0" fontId="48" fillId="0" borderId="0" xfId="0" applyFont="1" applyFill="1" applyAlignment="1">
      <alignment horizontal="left" vertical="top"/>
    </xf>
    <xf numFmtId="0" fontId="48" fillId="0" borderId="0" xfId="0" applyFont="1" applyFill="1" applyAlignment="1">
      <alignment horizontal="left" vertical="center"/>
    </xf>
    <xf numFmtId="0" fontId="0" fillId="0" borderId="0" xfId="0" applyFont="1" applyFill="1" applyProtection="1"/>
    <xf numFmtId="172" fontId="34" fillId="4" borderId="27" xfId="15" applyNumberFormat="1" applyFont="1" applyFill="1" applyBorder="1" applyAlignment="1">
      <alignment horizontal="right" indent="2"/>
    </xf>
    <xf numFmtId="172" fontId="34" fillId="4" borderId="11" xfId="15" applyNumberFormat="1" applyFont="1" applyFill="1" applyBorder="1" applyAlignment="1">
      <alignment horizontal="right" indent="2"/>
    </xf>
    <xf numFmtId="0" fontId="10" fillId="0" borderId="0" xfId="0" applyFont="1" applyFill="1" applyBorder="1" applyAlignment="1">
      <alignment horizontal="left" vertical="center"/>
    </xf>
    <xf numFmtId="0" fontId="3" fillId="0" borderId="15" xfId="0" quotePrefix="1" applyFont="1" applyFill="1" applyBorder="1" applyAlignment="1" applyProtection="1">
      <alignment horizontal="left"/>
    </xf>
    <xf numFmtId="0" fontId="3" fillId="0" borderId="17" xfId="0" quotePrefix="1" applyFont="1" applyFill="1" applyBorder="1" applyAlignment="1" applyProtection="1">
      <alignment horizontal="left"/>
    </xf>
    <xf numFmtId="169" fontId="3" fillId="0" borderId="15" xfId="0" applyNumberFormat="1" applyFont="1" applyFill="1" applyBorder="1" applyAlignment="1" applyProtection="1">
      <alignment horizontal="left" wrapText="1"/>
    </xf>
    <xf numFmtId="169" fontId="3" fillId="0" borderId="16" xfId="0" quotePrefix="1" applyNumberFormat="1" applyFont="1" applyFill="1" applyBorder="1" applyAlignment="1" applyProtection="1">
      <alignment horizontal="left"/>
    </xf>
    <xf numFmtId="0" fontId="0" fillId="0" borderId="0" xfId="0" applyFont="1" applyBorder="1" applyAlignment="1">
      <alignment vertical="center"/>
    </xf>
    <xf numFmtId="0" fontId="52" fillId="0" borderId="0" xfId="0" applyFont="1" applyBorder="1" applyAlignment="1">
      <alignment horizontal="center" vertical="center"/>
    </xf>
    <xf numFmtId="0" fontId="1" fillId="0" borderId="0" xfId="0" applyFont="1"/>
    <xf numFmtId="0" fontId="3" fillId="0" borderId="0" xfId="0" quotePrefix="1" applyFont="1" applyFill="1" applyAlignment="1">
      <alignment horizontal="left" vertical="top" wrapText="1" indent="1"/>
    </xf>
    <xf numFmtId="0" fontId="3" fillId="0" borderId="0" xfId="0" applyFont="1" applyFill="1" applyAlignment="1">
      <alignment horizontal="left" indent="1"/>
    </xf>
    <xf numFmtId="0" fontId="0" fillId="0" borderId="0" xfId="0" quotePrefix="1" applyFont="1" applyFill="1" applyAlignment="1">
      <alignment horizontal="left" vertical="top" wrapText="1" indent="1"/>
    </xf>
    <xf numFmtId="0" fontId="48" fillId="0" borderId="0" xfId="0" applyFont="1" applyFill="1" applyAlignment="1">
      <alignment horizontal="left"/>
    </xf>
    <xf numFmtId="0" fontId="1" fillId="0" borderId="0" xfId="0" applyFont="1" applyFill="1"/>
    <xf numFmtId="0" fontId="63" fillId="0" borderId="0" xfId="0" applyFont="1" applyFill="1"/>
    <xf numFmtId="0" fontId="62" fillId="0" borderId="0" xfId="0" applyFont="1" applyFill="1" applyAlignment="1">
      <alignment vertical="center"/>
    </xf>
    <xf numFmtId="0" fontId="4" fillId="0" borderId="0" xfId="0" applyFont="1" applyFill="1"/>
    <xf numFmtId="0" fontId="4" fillId="0" borderId="0" xfId="0" applyFont="1" applyFill="1" applyAlignment="1">
      <alignment horizontal="left"/>
    </xf>
    <xf numFmtId="0" fontId="62" fillId="0" borderId="0" xfId="0" applyFont="1" applyFill="1" applyAlignment="1"/>
    <xf numFmtId="0" fontId="64" fillId="0" borderId="0" xfId="0" applyFont="1" applyFill="1"/>
    <xf numFmtId="168" fontId="51" fillId="0" borderId="10" xfId="0" applyNumberFormat="1" applyFont="1" applyBorder="1" applyProtection="1">
      <protection locked="0" hidden="1"/>
    </xf>
    <xf numFmtId="168" fontId="51" fillId="0" borderId="41" xfId="0" applyNumberFormat="1" applyFont="1" applyBorder="1" applyProtection="1">
      <protection locked="0" hidden="1"/>
    </xf>
    <xf numFmtId="0" fontId="48" fillId="0" borderId="0" xfId="0" applyFont="1" applyFill="1" applyAlignment="1">
      <alignment horizontal="left" vertical="center"/>
    </xf>
    <xf numFmtId="0" fontId="3" fillId="0" borderId="0" xfId="0" applyFont="1" applyFill="1" applyAlignment="1">
      <alignment horizontal="left" indent="1"/>
    </xf>
    <xf numFmtId="168" fontId="51" fillId="0" borderId="0" xfId="0" applyNumberFormat="1" applyFont="1" applyFill="1" applyBorder="1" applyProtection="1"/>
    <xf numFmtId="0" fontId="0" fillId="4" borderId="39" xfId="0" applyFont="1" applyFill="1" applyBorder="1" applyAlignment="1" applyProtection="1">
      <alignment horizontal="left" vertical="center" indent="1"/>
    </xf>
    <xf numFmtId="0" fontId="22" fillId="7" borderId="14" xfId="13" applyFont="1" applyFill="1" applyBorder="1" applyAlignment="1" applyProtection="1">
      <alignment horizontal="left" indent="1"/>
    </xf>
    <xf numFmtId="0" fontId="0" fillId="0" borderId="0" xfId="0" applyAlignment="1"/>
    <xf numFmtId="0" fontId="3" fillId="0" borderId="0" xfId="0" applyFont="1" applyAlignment="1">
      <alignment horizontal="left" vertical="top" wrapText="1"/>
    </xf>
    <xf numFmtId="0" fontId="0" fillId="0" borderId="0" xfId="0" applyAlignment="1"/>
    <xf numFmtId="0" fontId="3" fillId="0" borderId="0" xfId="0" applyFont="1" applyFill="1" applyAlignment="1">
      <alignment horizontal="left" vertical="top" wrapText="1"/>
    </xf>
    <xf numFmtId="0" fontId="0" fillId="0" borderId="0" xfId="0"/>
    <xf numFmtId="0" fontId="41" fillId="0" borderId="0" xfId="0" applyFont="1" applyFill="1" applyBorder="1" applyProtection="1"/>
    <xf numFmtId="0" fontId="44" fillId="0" borderId="0" xfId="0" applyFont="1" applyFill="1"/>
    <xf numFmtId="0" fontId="3" fillId="0" borderId="0" xfId="0" applyFont="1" applyFill="1" applyAlignment="1">
      <alignment horizontal="left" vertical="top" wrapText="1"/>
    </xf>
    <xf numFmtId="0" fontId="0" fillId="0" borderId="0" xfId="0"/>
    <xf numFmtId="0" fontId="48" fillId="0" borderId="0" xfId="0" applyFont="1" applyFill="1" applyAlignment="1">
      <alignment horizontal="left"/>
    </xf>
    <xf numFmtId="0" fontId="0" fillId="0" borderId="0" xfId="0" applyFont="1" applyFill="1" applyAlignment="1">
      <alignment horizontal="left" vertical="top"/>
    </xf>
    <xf numFmtId="0" fontId="48" fillId="0" borderId="0" xfId="0" applyFont="1" applyFill="1" applyAlignment="1">
      <alignment horizontal="left" vertical="top"/>
    </xf>
    <xf numFmtId="0" fontId="48" fillId="0" borderId="0" xfId="0" applyFont="1" applyFill="1" applyAlignment="1">
      <alignment horizontal="left" vertical="center"/>
    </xf>
    <xf numFmtId="0" fontId="0" fillId="0" borderId="0" xfId="0" applyFont="1" applyFill="1" applyAlignment="1">
      <alignment horizontal="left" vertical="top" indent="2"/>
    </xf>
    <xf numFmtId="0" fontId="62" fillId="0" borderId="0" xfId="0" applyFont="1" applyFill="1"/>
    <xf numFmtId="0" fontId="60" fillId="0" borderId="0" xfId="0" applyFont="1" applyFill="1" applyBorder="1" applyAlignment="1">
      <alignment horizontal="center" vertical="center"/>
    </xf>
    <xf numFmtId="0" fontId="0" fillId="0" borderId="0" xfId="0" applyFont="1" applyFill="1" applyAlignment="1">
      <alignment wrapText="1"/>
    </xf>
    <xf numFmtId="0" fontId="37" fillId="0" borderId="0" xfId="0" applyFont="1" applyFill="1" applyAlignment="1">
      <alignment vertical="center"/>
    </xf>
    <xf numFmtId="0" fontId="6" fillId="0" borderId="0" xfId="0" applyFont="1" applyFill="1" applyProtection="1"/>
    <xf numFmtId="0" fontId="0" fillId="0" borderId="0" xfId="0" applyFont="1" applyFill="1" applyBorder="1" applyAlignment="1" applyProtection="1"/>
    <xf numFmtId="0" fontId="0" fillId="0" borderId="0" xfId="0" quotePrefix="1" applyFont="1" applyFill="1" applyAlignment="1">
      <alignment horizontal="left" vertical="top" wrapText="1"/>
    </xf>
    <xf numFmtId="0" fontId="3" fillId="0" borderId="0" xfId="0" quotePrefix="1" applyFont="1" applyFill="1" applyAlignment="1">
      <alignment horizontal="left" vertical="top" wrapText="1"/>
    </xf>
    <xf numFmtId="0" fontId="0" fillId="0" borderId="0" xfId="0" applyFill="1" applyAlignment="1">
      <alignment horizontal="left" vertical="top"/>
    </xf>
    <xf numFmtId="0" fontId="3" fillId="0" borderId="0" xfId="0" applyFont="1" applyAlignment="1">
      <alignment vertical="top" wrapText="1"/>
    </xf>
    <xf numFmtId="0" fontId="44" fillId="0" borderId="0" xfId="21" applyFont="1" applyFill="1" applyAlignment="1">
      <alignment vertical="top"/>
    </xf>
    <xf numFmtId="0" fontId="0" fillId="4" borderId="68" xfId="0" applyFont="1" applyFill="1" applyBorder="1" applyAlignment="1">
      <alignment vertical="center"/>
    </xf>
    <xf numFmtId="0" fontId="35" fillId="4" borderId="68" xfId="0" applyFont="1" applyFill="1" applyBorder="1" applyAlignment="1">
      <alignment vertical="center"/>
    </xf>
    <xf numFmtId="0" fontId="3" fillId="4" borderId="68" xfId="0" applyFont="1" applyFill="1" applyBorder="1" applyAlignment="1">
      <alignment horizontal="center" vertical="center"/>
    </xf>
    <xf numFmtId="0" fontId="4" fillId="4" borderId="68" xfId="0" applyFont="1" applyFill="1" applyBorder="1" applyAlignment="1">
      <alignment horizontal="center" vertical="center"/>
    </xf>
    <xf numFmtId="0" fontId="4" fillId="4" borderId="68" xfId="0" applyFont="1" applyFill="1" applyBorder="1" applyAlignment="1">
      <alignment vertical="center"/>
    </xf>
    <xf numFmtId="0" fontId="0" fillId="0" borderId="0" xfId="0" applyFont="1" applyAlignment="1" applyProtection="1"/>
    <xf numFmtId="0" fontId="0" fillId="0" borderId="0" xfId="0" applyFill="1" applyBorder="1" applyAlignment="1">
      <alignment vertical="top" wrapText="1"/>
    </xf>
    <xf numFmtId="0" fontId="37" fillId="0" borderId="0" xfId="0" applyFont="1" applyAlignment="1">
      <alignment vertical="top" wrapText="1"/>
    </xf>
    <xf numFmtId="0" fontId="0" fillId="0" borderId="6" xfId="0" applyBorder="1" applyAlignment="1">
      <alignment horizontal="left" vertical="top" wrapText="1" indent="1"/>
    </xf>
    <xf numFmtId="0" fontId="0" fillId="0" borderId="7" xfId="0" applyBorder="1" applyAlignment="1">
      <alignment horizontal="left" vertical="top" indent="1"/>
    </xf>
    <xf numFmtId="0" fontId="0" fillId="0" borderId="7" xfId="0" applyBorder="1" applyAlignment="1">
      <alignment horizontal="center" vertical="top"/>
    </xf>
    <xf numFmtId="0" fontId="3" fillId="0" borderId="6" xfId="0" applyFont="1" applyBorder="1" applyAlignment="1">
      <alignment horizontal="left" vertical="top" wrapText="1" indent="1"/>
    </xf>
    <xf numFmtId="0" fontId="37" fillId="0" borderId="26" xfId="0" applyFont="1" applyBorder="1" applyAlignment="1">
      <alignment horizontal="left" vertical="top" indent="1"/>
    </xf>
    <xf numFmtId="0" fontId="37" fillId="0" borderId="33" xfId="0" applyFont="1" applyBorder="1" applyAlignment="1">
      <alignment horizontal="left" vertical="top" indent="1"/>
    </xf>
    <xf numFmtId="0" fontId="35" fillId="0" borderId="0" xfId="0" applyFont="1" applyFill="1" applyAlignment="1">
      <alignment vertical="top" wrapText="1"/>
    </xf>
    <xf numFmtId="0" fontId="69" fillId="0" borderId="61" xfId="0" applyFont="1" applyFill="1" applyBorder="1" applyAlignment="1">
      <alignment vertical="top" wrapText="1"/>
    </xf>
    <xf numFmtId="0" fontId="69" fillId="0" borderId="0" xfId="0" applyFont="1" applyFill="1" applyBorder="1" applyAlignment="1">
      <alignment vertical="top" wrapText="1"/>
    </xf>
    <xf numFmtId="0" fontId="48" fillId="0" borderId="0" xfId="0" applyFont="1" applyFill="1" applyAlignment="1">
      <alignment vertical="top"/>
    </xf>
    <xf numFmtId="0" fontId="3" fillId="0" borderId="0" xfId="0" applyFont="1" applyFill="1" applyAlignment="1">
      <alignment vertical="top" wrapText="1"/>
    </xf>
    <xf numFmtId="0" fontId="48" fillId="0" borderId="0" xfId="0" applyFont="1" applyFill="1" applyAlignment="1">
      <alignment vertical="center"/>
    </xf>
    <xf numFmtId="0" fontId="0" fillId="0" borderId="0" xfId="0" applyFill="1" applyAlignment="1">
      <alignment horizontal="left" vertical="top" indent="2"/>
    </xf>
    <xf numFmtId="0" fontId="48" fillId="0" borderId="0" xfId="0" applyFont="1" applyFill="1" applyAlignment="1">
      <alignment horizontal="left" vertical="top" indent="2"/>
    </xf>
    <xf numFmtId="0" fontId="55" fillId="0" borderId="0" xfId="0" quotePrefix="1" applyFont="1" applyFill="1" applyAlignment="1">
      <alignment horizontal="left" vertical="top" indent="2"/>
    </xf>
    <xf numFmtId="0" fontId="4" fillId="0" borderId="0" xfId="0" applyFont="1" applyFill="1" applyAlignment="1">
      <alignment vertical="top"/>
    </xf>
    <xf numFmtId="0" fontId="4" fillId="0" borderId="0" xfId="0" applyFont="1" applyFill="1" applyAlignment="1">
      <alignment horizontal="left" vertical="top"/>
    </xf>
    <xf numFmtId="0" fontId="3" fillId="0" borderId="0" xfId="0" applyFont="1" applyFill="1" applyAlignment="1">
      <alignment vertical="top"/>
    </xf>
    <xf numFmtId="0" fontId="38" fillId="9" borderId="20" xfId="13" applyFont="1" applyFill="1" applyBorder="1" applyAlignment="1" applyProtection="1">
      <alignment horizontal="left" vertical="center" indent="1"/>
    </xf>
    <xf numFmtId="0" fontId="38" fillId="9" borderId="29" xfId="13" applyFont="1" applyFill="1" applyBorder="1" applyAlignment="1" applyProtection="1">
      <alignment horizontal="left" vertical="center" indent="1"/>
    </xf>
    <xf numFmtId="0" fontId="3" fillId="4" borderId="29" xfId="13" applyFont="1" applyFill="1" applyBorder="1" applyAlignment="1" applyProtection="1">
      <alignment horizontal="left" vertical="center" indent="1"/>
    </xf>
    <xf numFmtId="0" fontId="38" fillId="0" borderId="30" xfId="13" applyFont="1" applyFill="1" applyBorder="1" applyAlignment="1" applyProtection="1">
      <alignment horizontal="left" vertical="center" indent="1"/>
    </xf>
    <xf numFmtId="0" fontId="0" fillId="0" borderId="0" xfId="0" applyAlignment="1">
      <alignment horizontal="left" indent="1"/>
    </xf>
    <xf numFmtId="0" fontId="38" fillId="0" borderId="35" xfId="13" applyFill="1" applyBorder="1" applyAlignment="1" applyProtection="1">
      <alignment horizontal="left" vertical="center" indent="1"/>
    </xf>
    <xf numFmtId="0" fontId="38" fillId="0" borderId="36" xfId="13" applyFill="1" applyBorder="1" applyAlignment="1" applyProtection="1">
      <alignment horizontal="left" vertical="center" indent="1"/>
    </xf>
    <xf numFmtId="0" fontId="48" fillId="7" borderId="7" xfId="0" applyFont="1" applyFill="1" applyBorder="1" applyAlignment="1">
      <alignment horizontal="center" vertical="center"/>
    </xf>
    <xf numFmtId="0" fontId="0" fillId="0" borderId="0" xfId="0"/>
    <xf numFmtId="0" fontId="42" fillId="0" borderId="0" xfId="0" applyFont="1" applyAlignment="1">
      <alignment horizontal="left" vertical="top"/>
    </xf>
    <xf numFmtId="0" fontId="48" fillId="0" borderId="0" xfId="0" applyFont="1" applyFill="1" applyAlignment="1">
      <alignment horizontal="left"/>
    </xf>
    <xf numFmtId="0" fontId="55" fillId="0" borderId="0" xfId="0" quotePrefix="1" applyFont="1" applyAlignment="1">
      <alignment horizontal="left" vertical="top" indent="2"/>
    </xf>
    <xf numFmtId="0" fontId="0" fillId="0" borderId="0" xfId="0" applyAlignment="1">
      <alignment horizontal="left" vertical="top" indent="2"/>
    </xf>
    <xf numFmtId="0" fontId="37" fillId="0" borderId="0" xfId="0" applyFont="1" applyAlignment="1">
      <alignment horizontal="left"/>
    </xf>
    <xf numFmtId="0" fontId="21" fillId="0" borderId="0" xfId="0" applyFont="1" applyAlignment="1">
      <alignment horizontal="left" indent="1"/>
    </xf>
    <xf numFmtId="0" fontId="48" fillId="0" borderId="0" xfId="0" quotePrefix="1" applyFont="1"/>
    <xf numFmtId="49" fontId="0" fillId="0" borderId="0" xfId="0" applyNumberFormat="1" applyAlignment="1">
      <alignment horizontal="left" vertical="top"/>
    </xf>
    <xf numFmtId="0" fontId="67" fillId="0" borderId="0" xfId="0" applyFont="1"/>
    <xf numFmtId="0" fontId="42" fillId="0" borderId="0" xfId="0" applyFont="1" applyFill="1" applyAlignment="1">
      <alignment horizontal="left"/>
    </xf>
    <xf numFmtId="0" fontId="10" fillId="0" borderId="0" xfId="0" applyFont="1" applyAlignment="1">
      <alignment horizontal="left"/>
    </xf>
    <xf numFmtId="0" fontId="3" fillId="0" borderId="0" xfId="0" applyFont="1" applyAlignment="1">
      <alignment horizontal="left" vertical="top" indent="2"/>
    </xf>
    <xf numFmtId="0" fontId="41" fillId="9" borderId="0" xfId="0" applyFont="1" applyFill="1" applyBorder="1" applyAlignment="1" applyProtection="1">
      <alignment horizontal="left"/>
    </xf>
    <xf numFmtId="0" fontId="44" fillId="0" borderId="0" xfId="0" applyFont="1" applyAlignment="1">
      <alignment horizontal="left"/>
    </xf>
    <xf numFmtId="0" fontId="48" fillId="0" borderId="13" xfId="0" applyFont="1" applyBorder="1" applyAlignment="1">
      <alignment horizontal="center"/>
    </xf>
    <xf numFmtId="0" fontId="48" fillId="0" borderId="34" xfId="0" applyFont="1" applyBorder="1" applyAlignment="1">
      <alignment horizontal="center"/>
    </xf>
    <xf numFmtId="0" fontId="48" fillId="0" borderId="28" xfId="0" applyFont="1" applyBorder="1" applyAlignment="1">
      <alignment horizontal="center"/>
    </xf>
    <xf numFmtId="0" fontId="38" fillId="0" borderId="13" xfId="13" applyFont="1" applyBorder="1" applyAlignment="1" applyProtection="1">
      <alignment horizontal="left" vertical="top" wrapText="1" indent="1"/>
    </xf>
    <xf numFmtId="0" fontId="38" fillId="0" borderId="28" xfId="13" applyFont="1" applyBorder="1" applyAlignment="1" applyProtection="1">
      <alignment horizontal="left" vertical="top" wrapText="1" indent="1"/>
    </xf>
    <xf numFmtId="0" fontId="0" fillId="0" borderId="0" xfId="0" applyAlignment="1">
      <alignment horizontal="left" vertical="top" wrapText="1"/>
    </xf>
    <xf numFmtId="0" fontId="38" fillId="0" borderId="0" xfId="13" applyFont="1" applyAlignment="1" applyProtection="1">
      <alignment horizontal="left"/>
    </xf>
    <xf numFmtId="0" fontId="48" fillId="0" borderId="13" xfId="0" applyFont="1" applyBorder="1" applyAlignment="1">
      <alignment horizontal="left" vertical="top" wrapText="1" indent="1"/>
    </xf>
    <xf numFmtId="0" fontId="48" fillId="0" borderId="28" xfId="0" applyFont="1" applyBorder="1" applyAlignment="1">
      <alignment horizontal="left" vertical="top" wrapText="1" indent="1"/>
    </xf>
    <xf numFmtId="0" fontId="38" fillId="0" borderId="0" xfId="13" applyAlignment="1" applyProtection="1"/>
    <xf numFmtId="0" fontId="0" fillId="0" borderId="0" xfId="0" applyAlignment="1"/>
    <xf numFmtId="0" fontId="3" fillId="0" borderId="0" xfId="0" applyFont="1" applyAlignment="1">
      <alignment horizontal="left" vertical="top" wrapText="1"/>
    </xf>
    <xf numFmtId="169" fontId="4" fillId="0" borderId="13" xfId="0" applyNumberFormat="1" applyFont="1" applyFill="1" applyBorder="1" applyAlignment="1" applyProtection="1">
      <alignment horizontal="left" vertical="top" wrapText="1"/>
    </xf>
    <xf numFmtId="169" fontId="4" fillId="0" borderId="34" xfId="0" applyNumberFormat="1" applyFont="1" applyFill="1" applyBorder="1" applyAlignment="1" applyProtection="1">
      <alignment horizontal="left" vertical="top" wrapText="1"/>
    </xf>
    <xf numFmtId="169" fontId="4" fillId="0" borderId="28" xfId="0" applyNumberFormat="1" applyFont="1" applyFill="1" applyBorder="1" applyAlignment="1" applyProtection="1">
      <alignment horizontal="left" vertical="top" wrapText="1"/>
    </xf>
    <xf numFmtId="169" fontId="4" fillId="7" borderId="0" xfId="0" applyNumberFormat="1" applyFont="1" applyFill="1" applyBorder="1" applyAlignment="1" applyProtection="1">
      <alignment horizontal="center" vertical="top" wrapText="1"/>
    </xf>
    <xf numFmtId="0" fontId="3" fillId="0" borderId="0" xfId="0" applyFont="1" applyFill="1" applyAlignment="1">
      <alignment horizontal="left" vertical="top" wrapText="1"/>
    </xf>
    <xf numFmtId="0" fontId="0" fillId="0" borderId="0" xfId="0" applyFont="1" applyBorder="1" applyAlignment="1">
      <alignment horizontal="left" vertical="top" wrapText="1"/>
    </xf>
    <xf numFmtId="0" fontId="0" fillId="0" borderId="13" xfId="0" applyBorder="1" applyAlignment="1">
      <alignment horizontal="left" vertical="top" wrapText="1" indent="1"/>
    </xf>
    <xf numFmtId="0" fontId="0" fillId="0" borderId="34" xfId="0" applyFont="1" applyBorder="1" applyAlignment="1">
      <alignment horizontal="left" vertical="top" wrapText="1" indent="1"/>
    </xf>
    <xf numFmtId="0" fontId="0" fillId="0" borderId="28" xfId="0" applyFont="1" applyBorder="1" applyAlignment="1">
      <alignment horizontal="left" vertical="top" wrapText="1" indent="1"/>
    </xf>
    <xf numFmtId="0" fontId="0" fillId="0" borderId="13" xfId="0" quotePrefix="1" applyBorder="1" applyAlignment="1">
      <alignment horizontal="left" vertical="top" wrapText="1" indent="1"/>
    </xf>
    <xf numFmtId="0" fontId="0" fillId="0" borderId="34" xfId="0" applyBorder="1" applyAlignment="1">
      <alignment horizontal="left" vertical="top" wrapText="1" indent="1"/>
    </xf>
    <xf numFmtId="0" fontId="0" fillId="0" borderId="28" xfId="0" applyBorder="1" applyAlignment="1">
      <alignment horizontal="left" vertical="top" wrapText="1" indent="1"/>
    </xf>
    <xf numFmtId="0" fontId="38" fillId="0" borderId="0" xfId="13" applyFill="1" applyAlignment="1" applyProtection="1">
      <alignment horizontal="left" vertical="top"/>
    </xf>
    <xf numFmtId="0" fontId="38" fillId="0" borderId="0" xfId="13" applyFont="1" applyFill="1" applyAlignment="1" applyProtection="1">
      <alignment horizontal="left" vertical="top"/>
    </xf>
    <xf numFmtId="0" fontId="0" fillId="0" borderId="13" xfId="0" applyFont="1" applyBorder="1" applyAlignment="1">
      <alignment horizontal="left" vertical="top" wrapText="1" indent="1"/>
    </xf>
    <xf numFmtId="0" fontId="38" fillId="0" borderId="13" xfId="13" applyBorder="1" applyAlignment="1" applyProtection="1">
      <alignment horizontal="left" vertical="top" wrapText="1" indent="1"/>
    </xf>
    <xf numFmtId="0" fontId="38" fillId="0" borderId="28" xfId="13" applyBorder="1" applyAlignment="1" applyProtection="1">
      <alignment horizontal="left" vertical="top" wrapText="1" indent="1"/>
    </xf>
    <xf numFmtId="0" fontId="38" fillId="0" borderId="0" xfId="13" applyFill="1" applyAlignment="1" applyProtection="1">
      <alignment horizontal="left"/>
    </xf>
    <xf numFmtId="0" fontId="38" fillId="0" borderId="26" xfId="13" applyBorder="1" applyAlignment="1" applyProtection="1">
      <alignment horizontal="left" vertical="top" indent="1"/>
    </xf>
    <xf numFmtId="0" fontId="38" fillId="0" borderId="27" xfId="13" applyBorder="1" applyAlignment="1" applyProtection="1">
      <alignment horizontal="left" vertical="top" indent="1"/>
    </xf>
    <xf numFmtId="0" fontId="0" fillId="0" borderId="26" xfId="0" applyFont="1" applyBorder="1" applyAlignment="1">
      <alignment horizontal="left" vertical="top" wrapText="1" indent="1"/>
    </xf>
    <xf numFmtId="0" fontId="0" fillId="0" borderId="27" xfId="0" applyFont="1" applyBorder="1" applyAlignment="1">
      <alignment horizontal="left" vertical="top" wrapText="1" indent="1"/>
    </xf>
    <xf numFmtId="0" fontId="38" fillId="0" borderId="14" xfId="13" applyBorder="1" applyAlignment="1" applyProtection="1">
      <alignment horizontal="left" vertical="top" indent="1"/>
    </xf>
    <xf numFmtId="0" fontId="38" fillId="0" borderId="0" xfId="13" applyBorder="1" applyAlignment="1" applyProtection="1">
      <alignment horizontal="left" vertical="top" indent="1"/>
    </xf>
    <xf numFmtId="0" fontId="38" fillId="0" borderId="14" xfId="13" applyBorder="1" applyAlignment="1" applyProtection="1">
      <alignment horizontal="left" indent="1"/>
    </xf>
    <xf numFmtId="0" fontId="38" fillId="0" borderId="0" xfId="13" applyAlignment="1" applyProtection="1">
      <alignment horizontal="left" indent="1"/>
    </xf>
    <xf numFmtId="0" fontId="48" fillId="0" borderId="26" xfId="0" applyFont="1" applyBorder="1" applyAlignment="1">
      <alignment horizontal="left" vertical="top" wrapText="1" indent="1"/>
    </xf>
    <xf numFmtId="0" fontId="48" fillId="0" borderId="33" xfId="0" applyFont="1" applyBorder="1" applyAlignment="1">
      <alignment horizontal="left" vertical="top" wrapText="1" indent="1"/>
    </xf>
    <xf numFmtId="0" fontId="48" fillId="0" borderId="27" xfId="0" applyFont="1" applyBorder="1" applyAlignment="1">
      <alignment horizontal="left" vertical="top" wrapText="1" indent="1"/>
    </xf>
    <xf numFmtId="0" fontId="0" fillId="0" borderId="21" xfId="0" applyFont="1" applyBorder="1" applyAlignment="1">
      <alignment horizontal="left" vertical="top" wrapText="1"/>
    </xf>
    <xf numFmtId="0" fontId="38" fillId="0" borderId="13" xfId="13" applyBorder="1" applyAlignment="1" applyProtection="1">
      <alignment horizontal="left" vertical="top" indent="1"/>
    </xf>
    <xf numFmtId="0" fontId="38" fillId="0" borderId="28" xfId="13" applyBorder="1" applyAlignment="1" applyProtection="1">
      <alignment horizontal="left" vertical="top" indent="1"/>
    </xf>
    <xf numFmtId="0" fontId="38" fillId="0" borderId="0" xfId="13" applyAlignment="1" applyProtection="1">
      <alignment horizontal="left" vertical="top"/>
    </xf>
    <xf numFmtId="0" fontId="35" fillId="0" borderId="33" xfId="0" applyFont="1" applyBorder="1" applyAlignment="1">
      <alignment horizontal="center"/>
    </xf>
    <xf numFmtId="0" fontId="3" fillId="0" borderId="15" xfId="0" quotePrefix="1" applyFont="1" applyFill="1" applyBorder="1" applyAlignment="1" applyProtection="1">
      <alignment horizontal="left"/>
    </xf>
    <xf numFmtId="0" fontId="3" fillId="0" borderId="17" xfId="0" quotePrefix="1" applyFont="1" applyFill="1" applyBorder="1" applyAlignment="1" applyProtection="1">
      <alignment horizontal="left"/>
    </xf>
    <xf numFmtId="0" fontId="0" fillId="0" borderId="0" xfId="0" applyFont="1" applyAlignment="1">
      <alignment horizontal="left" vertical="top" wrapText="1"/>
    </xf>
    <xf numFmtId="0" fontId="48" fillId="13" borderId="0" xfId="0" applyFont="1" applyFill="1" applyAlignment="1">
      <alignment horizontal="left" vertical="top" wrapText="1"/>
    </xf>
    <xf numFmtId="0" fontId="0" fillId="0" borderId="0" xfId="0" applyFont="1" applyFill="1" applyAlignment="1">
      <alignment horizontal="left" vertical="center"/>
    </xf>
    <xf numFmtId="0" fontId="0" fillId="4" borderId="55" xfId="0" applyFont="1" applyFill="1" applyBorder="1" applyAlignment="1">
      <alignment horizontal="left" vertical="center" wrapText="1"/>
    </xf>
    <xf numFmtId="0" fontId="0" fillId="5" borderId="0" xfId="0" applyFont="1" applyFill="1" applyBorder="1" applyAlignment="1" applyProtection="1">
      <alignment horizontal="left"/>
      <protection locked="0"/>
    </xf>
    <xf numFmtId="0" fontId="38" fillId="8" borderId="0" xfId="13" applyFill="1" applyAlignment="1" applyProtection="1">
      <alignment horizontal="left"/>
    </xf>
    <xf numFmtId="0" fontId="3" fillId="0" borderId="0" xfId="0" applyFont="1" applyAlignment="1">
      <alignment horizontal="left" vertical="center" wrapText="1"/>
    </xf>
    <xf numFmtId="49" fontId="0" fillId="5" borderId="0" xfId="0" applyNumberFormat="1" applyFont="1" applyFill="1" applyBorder="1" applyAlignment="1" applyProtection="1">
      <alignment horizontal="left"/>
      <protection locked="0"/>
    </xf>
    <xf numFmtId="0" fontId="3" fillId="4" borderId="0" xfId="13" applyFont="1" applyFill="1" applyAlignment="1" applyProtection="1">
      <alignment horizontal="left" vertical="center"/>
    </xf>
    <xf numFmtId="0" fontId="0" fillId="4" borderId="0" xfId="0" applyFont="1" applyFill="1" applyAlignment="1">
      <alignment horizontal="left" wrapText="1"/>
    </xf>
    <xf numFmtId="0" fontId="0" fillId="4" borderId="0" xfId="0" applyFont="1" applyFill="1" applyAlignment="1">
      <alignment horizontal="left"/>
    </xf>
    <xf numFmtId="0" fontId="0" fillId="4" borderId="0" xfId="0" applyFill="1" applyAlignment="1">
      <alignment horizontal="left"/>
    </xf>
    <xf numFmtId="0" fontId="0" fillId="4" borderId="0" xfId="0" quotePrefix="1" applyFill="1" applyAlignment="1">
      <alignment horizontal="left" vertical="top" wrapText="1"/>
    </xf>
    <xf numFmtId="0" fontId="0" fillId="0" borderId="0" xfId="0"/>
    <xf numFmtId="0" fontId="0" fillId="0" borderId="13" xfId="0" applyFont="1" applyBorder="1" applyAlignment="1" applyProtection="1">
      <alignment horizontal="left" vertical="center" wrapText="1" indent="1"/>
      <protection locked="0"/>
    </xf>
    <xf numFmtId="0" fontId="0" fillId="0" borderId="34" xfId="0" applyFont="1" applyBorder="1" applyAlignment="1" applyProtection="1">
      <alignment horizontal="left" vertical="center" wrapText="1" indent="1"/>
      <protection locked="0"/>
    </xf>
    <xf numFmtId="0" fontId="0" fillId="0" borderId="28" xfId="0" applyFont="1" applyBorder="1" applyAlignment="1" applyProtection="1">
      <alignment horizontal="left" vertical="center" wrapText="1" indent="1"/>
      <protection locked="0"/>
    </xf>
    <xf numFmtId="0" fontId="38" fillId="7" borderId="13" xfId="13" applyFill="1" applyBorder="1" applyAlignment="1" applyProtection="1">
      <alignment horizontal="left" vertical="center" wrapText="1" indent="1"/>
    </xf>
    <xf numFmtId="0" fontId="38" fillId="7" borderId="34" xfId="13" applyFill="1" applyBorder="1" applyAlignment="1" applyProtection="1">
      <alignment horizontal="left" vertical="center" wrapText="1" indent="1"/>
    </xf>
    <xf numFmtId="0" fontId="38" fillId="7" borderId="28" xfId="13" applyFill="1" applyBorder="1" applyAlignment="1" applyProtection="1">
      <alignment horizontal="left" vertical="center" wrapText="1" indent="1"/>
    </xf>
    <xf numFmtId="0" fontId="0" fillId="0" borderId="43" xfId="0" applyFont="1" applyBorder="1" applyAlignment="1">
      <alignment vertical="center"/>
    </xf>
    <xf numFmtId="0" fontId="0" fillId="0" borderId="44" xfId="0" applyFont="1" applyBorder="1" applyAlignment="1">
      <alignment vertical="center"/>
    </xf>
    <xf numFmtId="0" fontId="0" fillId="0" borderId="0" xfId="0" applyFont="1" applyFill="1" applyAlignment="1">
      <alignment horizontal="left" vertical="top" wrapText="1"/>
    </xf>
    <xf numFmtId="0" fontId="62" fillId="0" borderId="0" xfId="0" applyFont="1" applyAlignment="1">
      <alignment horizontal="left"/>
    </xf>
    <xf numFmtId="0" fontId="52" fillId="0" borderId="9" xfId="0" applyFont="1" applyBorder="1" applyAlignment="1">
      <alignment horizontal="center" vertical="center"/>
    </xf>
    <xf numFmtId="0" fontId="52" fillId="0" borderId="4" xfId="0" applyFont="1" applyBorder="1" applyAlignment="1">
      <alignment horizontal="center" vertical="center"/>
    </xf>
    <xf numFmtId="0" fontId="52" fillId="0" borderId="6" xfId="0" applyFont="1" applyBorder="1" applyAlignment="1">
      <alignment horizontal="center" vertical="center"/>
    </xf>
    <xf numFmtId="0" fontId="0" fillId="7" borderId="13" xfId="0" applyFont="1" applyFill="1" applyBorder="1" applyAlignment="1">
      <alignment horizontal="left" vertical="center" wrapText="1" indent="1"/>
    </xf>
    <xf numFmtId="0" fontId="0" fillId="7" borderId="34" xfId="0" applyFont="1" applyFill="1" applyBorder="1" applyAlignment="1">
      <alignment horizontal="left" vertical="center" wrapText="1" indent="1"/>
    </xf>
    <xf numFmtId="0" fontId="35" fillId="7" borderId="34" xfId="0" applyFont="1" applyFill="1" applyBorder="1" applyAlignment="1">
      <alignment horizontal="left" vertical="center" indent="1"/>
    </xf>
    <xf numFmtId="0" fontId="0" fillId="0" borderId="9" xfId="0" applyFont="1" applyBorder="1" applyAlignment="1">
      <alignment horizontal="center" vertical="center"/>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66" fillId="0" borderId="10" xfId="13" applyFont="1" applyBorder="1" applyAlignment="1" applyProtection="1">
      <alignment horizontal="left"/>
    </xf>
    <xf numFmtId="0" fontId="66" fillId="0" borderId="10" xfId="13" applyFont="1" applyFill="1" applyBorder="1" applyAlignment="1" applyProtection="1">
      <alignment horizontal="left"/>
    </xf>
    <xf numFmtId="0" fontId="0" fillId="7" borderId="26" xfId="0" applyFont="1" applyFill="1" applyBorder="1" applyAlignment="1">
      <alignment horizontal="left" vertical="center" wrapText="1" indent="1"/>
    </xf>
    <xf numFmtId="0" fontId="0" fillId="7" borderId="33" xfId="0" applyFont="1" applyFill="1" applyBorder="1" applyAlignment="1">
      <alignment horizontal="left" vertical="center" wrapText="1" indent="1"/>
    </xf>
    <xf numFmtId="0" fontId="0" fillId="7" borderId="27" xfId="0" applyFont="1" applyFill="1" applyBorder="1" applyAlignment="1">
      <alignment horizontal="left" vertical="center" wrapText="1" indent="1"/>
    </xf>
    <xf numFmtId="0" fontId="0" fillId="7" borderId="24" xfId="0" applyFont="1" applyFill="1" applyBorder="1" applyAlignment="1">
      <alignment horizontal="left" vertical="center" wrapText="1" indent="1"/>
    </xf>
    <xf numFmtId="0" fontId="0" fillId="7" borderId="10" xfId="0" applyFont="1" applyFill="1" applyBorder="1" applyAlignment="1">
      <alignment horizontal="left" vertical="center" wrapText="1" indent="1"/>
    </xf>
    <xf numFmtId="0" fontId="0" fillId="7" borderId="11" xfId="0" applyFont="1" applyFill="1" applyBorder="1" applyAlignment="1">
      <alignment horizontal="left" vertical="center" wrapText="1" indent="1"/>
    </xf>
    <xf numFmtId="0" fontId="0" fillId="0" borderId="9"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40" xfId="0" applyFont="1" applyBorder="1" applyAlignment="1" applyProtection="1">
      <alignment horizontal="left" vertical="center" wrapText="1" indent="1"/>
      <protection locked="0"/>
    </xf>
    <xf numFmtId="0" fontId="0" fillId="0" borderId="41" xfId="0" applyFont="1" applyBorder="1" applyAlignment="1" applyProtection="1">
      <alignment horizontal="left" vertical="center" wrapText="1" indent="1"/>
      <protection locked="0"/>
    </xf>
    <xf numFmtId="0" fontId="0" fillId="0" borderId="42" xfId="0" applyFont="1" applyBorder="1" applyAlignment="1" applyProtection="1">
      <alignment horizontal="left" indent="1"/>
      <protection locked="0"/>
    </xf>
    <xf numFmtId="0" fontId="0" fillId="0" borderId="15" xfId="0" applyFont="1" applyBorder="1" applyAlignment="1" applyProtection="1">
      <alignment horizontal="left" indent="1"/>
      <protection locked="0"/>
    </xf>
    <xf numFmtId="0" fontId="0" fillId="0" borderId="45" xfId="0" applyFont="1" applyBorder="1" applyAlignment="1" applyProtection="1">
      <alignment horizontal="left" indent="1"/>
      <protection locked="0"/>
    </xf>
    <xf numFmtId="0" fontId="0" fillId="0" borderId="46" xfId="0" applyFont="1" applyBorder="1" applyAlignment="1" applyProtection="1">
      <alignment horizontal="left" indent="1"/>
      <protection locked="0"/>
    </xf>
    <xf numFmtId="0" fontId="48" fillId="0" borderId="13" xfId="0" applyFont="1" applyBorder="1" applyAlignment="1" applyProtection="1">
      <alignment horizontal="center"/>
    </xf>
    <xf numFmtId="0" fontId="48" fillId="0" borderId="28" xfId="0" applyFont="1" applyBorder="1" applyAlignment="1" applyProtection="1">
      <alignment horizontal="center"/>
    </xf>
    <xf numFmtId="0" fontId="48" fillId="0" borderId="13" xfId="0" applyNumberFormat="1" applyFont="1" applyBorder="1" applyAlignment="1" applyProtection="1">
      <alignment horizontal="center"/>
    </xf>
    <xf numFmtId="0" fontId="48" fillId="0" borderId="28" xfId="0" applyNumberFormat="1" applyFont="1" applyBorder="1" applyAlignment="1" applyProtection="1">
      <alignment horizontal="center"/>
    </xf>
    <xf numFmtId="14" fontId="48" fillId="9" borderId="13" xfId="0" applyNumberFormat="1" applyFont="1" applyFill="1" applyBorder="1" applyAlignment="1" applyProtection="1">
      <alignment horizontal="center"/>
    </xf>
    <xf numFmtId="14" fontId="48" fillId="9" borderId="28" xfId="0" applyNumberFormat="1" applyFont="1" applyFill="1" applyBorder="1" applyAlignment="1" applyProtection="1">
      <alignment horizontal="center"/>
    </xf>
    <xf numFmtId="0" fontId="4" fillId="0" borderId="10" xfId="0" applyFont="1" applyBorder="1" applyAlignment="1">
      <alignment horizontal="left"/>
    </xf>
    <xf numFmtId="0" fontId="41" fillId="0" borderId="0" xfId="0" applyFont="1" applyAlignment="1" applyProtection="1">
      <alignment horizontal="left" vertical="top"/>
    </xf>
    <xf numFmtId="0" fontId="1" fillId="7" borderId="27" xfId="0" applyFont="1" applyFill="1" applyBorder="1" applyAlignment="1">
      <alignment horizontal="left" vertical="center" indent="1"/>
    </xf>
    <xf numFmtId="0" fontId="0" fillId="7" borderId="24" xfId="0" applyFont="1" applyFill="1" applyBorder="1" applyAlignment="1">
      <alignment horizontal="left" vertical="center" indent="1"/>
    </xf>
    <xf numFmtId="0" fontId="0" fillId="7" borderId="10" xfId="0" applyFont="1" applyFill="1" applyBorder="1" applyAlignment="1">
      <alignment horizontal="left" vertical="center" indent="1"/>
    </xf>
    <xf numFmtId="0" fontId="0" fillId="7" borderId="11" xfId="0" applyFont="1" applyFill="1" applyBorder="1" applyAlignment="1">
      <alignment horizontal="left" vertical="center" indent="1"/>
    </xf>
    <xf numFmtId="0" fontId="0" fillId="0" borderId="43" xfId="0" applyFont="1" applyBorder="1" applyAlignment="1">
      <alignment horizontal="left" vertical="center" indent="1"/>
    </xf>
    <xf numFmtId="0" fontId="0" fillId="0" borderId="44" xfId="0" applyFont="1" applyBorder="1" applyAlignment="1">
      <alignment horizontal="left" vertical="center" indent="1"/>
    </xf>
    <xf numFmtId="0" fontId="0" fillId="0" borderId="14" xfId="0" applyFont="1" applyBorder="1" applyAlignment="1">
      <alignment vertical="center"/>
    </xf>
    <xf numFmtId="0" fontId="35" fillId="7" borderId="33" xfId="0" applyFont="1" applyFill="1" applyBorder="1" applyAlignment="1">
      <alignment horizontal="left" vertical="center" indent="1"/>
    </xf>
    <xf numFmtId="0" fontId="0" fillId="7" borderId="13" xfId="0" applyFont="1" applyFill="1" applyBorder="1" applyAlignment="1" applyProtection="1">
      <alignment horizontal="left" vertical="center" indent="1"/>
    </xf>
    <xf numFmtId="0" fontId="0" fillId="7" borderId="34" xfId="0" applyFont="1" applyFill="1" applyBorder="1" applyAlignment="1" applyProtection="1">
      <alignment horizontal="left" vertical="center" indent="1"/>
    </xf>
    <xf numFmtId="0" fontId="0" fillId="7" borderId="28" xfId="0" applyFont="1" applyFill="1" applyBorder="1" applyAlignment="1" applyProtection="1">
      <alignment horizontal="left" vertical="center" indent="1"/>
    </xf>
    <xf numFmtId="14" fontId="0" fillId="0" borderId="34" xfId="0" applyNumberFormat="1" applyFont="1" applyBorder="1" applyAlignment="1" applyProtection="1">
      <alignment horizontal="center" vertical="center"/>
      <protection locked="0"/>
    </xf>
    <xf numFmtId="14" fontId="0" fillId="0" borderId="28" xfId="0" applyNumberFormat="1" applyFont="1" applyBorder="1" applyAlignment="1" applyProtection="1">
      <alignment horizontal="center" vertical="center"/>
      <protection locked="0"/>
    </xf>
    <xf numFmtId="0" fontId="0" fillId="7" borderId="13" xfId="0" applyFont="1" applyFill="1" applyBorder="1" applyAlignment="1" applyProtection="1">
      <alignment horizontal="left" vertical="center" wrapText="1" indent="1"/>
    </xf>
    <xf numFmtId="0" fontId="0" fillId="7" borderId="34" xfId="0" applyFont="1" applyFill="1" applyBorder="1" applyAlignment="1" applyProtection="1">
      <alignment horizontal="left" vertical="center" wrapText="1" indent="1"/>
    </xf>
    <xf numFmtId="0" fontId="0" fillId="7" borderId="28" xfId="0" applyFont="1" applyFill="1" applyBorder="1" applyAlignment="1" applyProtection="1">
      <alignment horizontal="left" vertical="center" wrapText="1" indent="1"/>
    </xf>
    <xf numFmtId="0" fontId="0" fillId="0" borderId="13" xfId="0" applyFont="1" applyBorder="1" applyAlignment="1" applyProtection="1">
      <alignment horizontal="left" vertical="center" indent="1"/>
      <protection locked="0"/>
    </xf>
    <xf numFmtId="0" fontId="0" fillId="0" borderId="34" xfId="0" applyFont="1" applyBorder="1" applyAlignment="1" applyProtection="1">
      <alignment horizontal="left" vertical="center" indent="1"/>
      <protection locked="0"/>
    </xf>
    <xf numFmtId="0" fontId="0" fillId="0" borderId="28" xfId="0" applyFont="1" applyBorder="1" applyAlignment="1" applyProtection="1">
      <alignment horizontal="left" vertical="center" indent="1"/>
      <protection locked="0"/>
    </xf>
    <xf numFmtId="0" fontId="0" fillId="9" borderId="7" xfId="0" applyFont="1" applyFill="1" applyBorder="1" applyAlignment="1" applyProtection="1">
      <alignment horizontal="left" vertical="center" indent="1"/>
      <protection locked="0"/>
    </xf>
    <xf numFmtId="0" fontId="0" fillId="9" borderId="13" xfId="0" applyFont="1" applyFill="1" applyBorder="1" applyAlignment="1" applyProtection="1">
      <alignment horizontal="left" vertical="top" wrapText="1" indent="1"/>
      <protection locked="0"/>
    </xf>
    <xf numFmtId="0" fontId="0" fillId="9" borderId="34" xfId="0" applyFont="1" applyFill="1" applyBorder="1" applyAlignment="1" applyProtection="1">
      <alignment horizontal="left" vertical="top" wrapText="1" indent="1"/>
      <protection locked="0"/>
    </xf>
    <xf numFmtId="0" fontId="0" fillId="9" borderId="28" xfId="0" applyFont="1" applyFill="1" applyBorder="1" applyAlignment="1" applyProtection="1">
      <alignment horizontal="left" vertical="top" wrapText="1" indent="1"/>
      <protection locked="0"/>
    </xf>
    <xf numFmtId="0" fontId="48" fillId="7" borderId="13" xfId="0" applyFont="1" applyFill="1" applyBorder="1" applyAlignment="1">
      <alignment horizontal="left" vertical="center" indent="1"/>
    </xf>
    <xf numFmtId="0" fontId="48" fillId="7" borderId="34" xfId="0" applyFont="1" applyFill="1" applyBorder="1" applyAlignment="1">
      <alignment horizontal="left" vertical="center" indent="1"/>
    </xf>
    <xf numFmtId="0" fontId="48" fillId="7" borderId="28" xfId="0" applyFont="1" applyFill="1" applyBorder="1" applyAlignment="1">
      <alignment horizontal="left" vertical="center" indent="1"/>
    </xf>
    <xf numFmtId="0" fontId="48" fillId="7" borderId="13" xfId="0" applyFont="1" applyFill="1" applyBorder="1" applyAlignment="1">
      <alignment horizontal="left" vertical="center" wrapText="1" indent="1"/>
    </xf>
    <xf numFmtId="0" fontId="48" fillId="7" borderId="28" xfId="0" applyFont="1" applyFill="1" applyBorder="1" applyAlignment="1">
      <alignment horizontal="left" vertical="center" wrapText="1" indent="1"/>
    </xf>
    <xf numFmtId="0" fontId="38" fillId="11" borderId="38" xfId="13" applyFont="1" applyFill="1" applyBorder="1" applyAlignment="1" applyProtection="1">
      <alignment horizontal="left" indent="1"/>
    </xf>
    <xf numFmtId="0" fontId="38" fillId="11" borderId="8" xfId="13" applyFont="1" applyFill="1" applyBorder="1" applyAlignment="1" applyProtection="1">
      <alignment horizontal="left" indent="1"/>
    </xf>
    <xf numFmtId="0" fontId="38" fillId="0" borderId="8" xfId="13" applyBorder="1" applyAlignment="1" applyProtection="1">
      <alignment horizontal="left" indent="1"/>
    </xf>
    <xf numFmtId="0" fontId="42" fillId="0" borderId="0" xfId="0" applyFont="1" applyAlignment="1">
      <alignment horizontal="left" vertical="top"/>
    </xf>
    <xf numFmtId="0" fontId="48" fillId="11" borderId="47" xfId="0" applyFont="1" applyFill="1" applyBorder="1" applyAlignment="1">
      <alignment horizontal="left" vertical="center" indent="1"/>
    </xf>
    <xf numFmtId="0" fontId="48" fillId="11" borderId="38" xfId="0" applyFont="1" applyFill="1" applyBorder="1" applyAlignment="1">
      <alignment horizontal="left" vertical="center" indent="1"/>
    </xf>
    <xf numFmtId="0" fontId="77" fillId="0" borderId="8" xfId="13" applyFont="1" applyBorder="1" applyAlignment="1" applyProtection="1">
      <alignment horizontal="left" indent="1"/>
    </xf>
    <xf numFmtId="0" fontId="3" fillId="0" borderId="0" xfId="13" applyFont="1" applyBorder="1" applyAlignment="1" applyProtection="1">
      <alignment horizontal="left" vertical="top" wrapText="1"/>
    </xf>
    <xf numFmtId="0" fontId="48" fillId="7" borderId="7" xfId="0" applyFont="1" applyFill="1" applyBorder="1" applyAlignment="1">
      <alignment horizontal="left" vertical="center" inden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0" fillId="0" borderId="24" xfId="0" applyBorder="1" applyAlignment="1">
      <alignment horizontal="center" vertical="center" wrapText="1"/>
    </xf>
    <xf numFmtId="0" fontId="0" fillId="0" borderId="11" xfId="0" applyBorder="1" applyAlignment="1">
      <alignment horizontal="center" vertical="center" wrapText="1"/>
    </xf>
    <xf numFmtId="0" fontId="77" fillId="0" borderId="38" xfId="13" applyFont="1" applyBorder="1" applyAlignment="1" applyProtection="1">
      <alignment horizontal="left" inden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1" xfId="0" applyFont="1" applyBorder="1" applyAlignment="1">
      <alignment horizontal="center" vertical="center" wrapText="1"/>
    </xf>
    <xf numFmtId="0" fontId="0" fillId="9" borderId="26" xfId="0" applyFont="1" applyFill="1" applyBorder="1" applyAlignment="1">
      <alignment horizontal="left"/>
    </xf>
    <xf numFmtId="0" fontId="0" fillId="9" borderId="33" xfId="0" applyFont="1" applyFill="1" applyBorder="1" applyAlignment="1">
      <alignment horizontal="left"/>
    </xf>
    <xf numFmtId="0" fontId="0" fillId="4" borderId="14" xfId="0" applyFont="1" applyFill="1" applyBorder="1" applyAlignment="1">
      <alignment horizontal="left"/>
    </xf>
    <xf numFmtId="0" fontId="0" fillId="4" borderId="0" xfId="0" applyFont="1" applyFill="1" applyBorder="1" applyAlignment="1">
      <alignment horizontal="left"/>
    </xf>
    <xf numFmtId="0" fontId="0" fillId="0" borderId="14" xfId="0" applyFont="1" applyBorder="1" applyAlignment="1">
      <alignment horizontal="left"/>
    </xf>
    <xf numFmtId="0" fontId="0" fillId="0" borderId="0" xfId="0" applyFont="1" applyBorder="1" applyAlignment="1">
      <alignment horizontal="left"/>
    </xf>
    <xf numFmtId="0" fontId="0" fillId="4" borderId="24" xfId="0" applyFont="1" applyFill="1" applyBorder="1" applyAlignment="1">
      <alignment horizontal="left"/>
    </xf>
    <xf numFmtId="0" fontId="0" fillId="4" borderId="10" xfId="0" applyFont="1" applyFill="1" applyBorder="1" applyAlignment="1">
      <alignment horizontal="left"/>
    </xf>
    <xf numFmtId="0" fontId="0" fillId="4" borderId="26" xfId="0" applyFont="1" applyFill="1" applyBorder="1" applyAlignment="1">
      <alignment horizontal="left"/>
    </xf>
    <xf numFmtId="0" fontId="0" fillId="4" borderId="33" xfId="0" applyFont="1" applyFill="1" applyBorder="1" applyAlignment="1">
      <alignment horizontal="left"/>
    </xf>
    <xf numFmtId="0" fontId="0" fillId="0" borderId="26" xfId="0" applyFont="1" applyBorder="1" applyAlignment="1">
      <alignment horizontal="left"/>
    </xf>
    <xf numFmtId="0" fontId="0" fillId="0" borderId="33" xfId="0" applyFont="1" applyBorder="1" applyAlignment="1">
      <alignment horizontal="left"/>
    </xf>
    <xf numFmtId="0" fontId="0" fillId="0" borderId="24" xfId="0" applyFont="1" applyBorder="1" applyAlignment="1">
      <alignment horizontal="left"/>
    </xf>
    <xf numFmtId="0" fontId="0" fillId="0" borderId="10" xfId="0" applyFont="1" applyBorder="1" applyAlignment="1">
      <alignment horizontal="left"/>
    </xf>
    <xf numFmtId="0" fontId="69" fillId="0" borderId="0" xfId="0" applyFont="1" applyAlignment="1">
      <alignment horizontal="left" vertical="top" wrapText="1"/>
    </xf>
    <xf numFmtId="0" fontId="48" fillId="0" borderId="0" xfId="0" applyFont="1" applyAlignment="1">
      <alignment horizontal="left" vertical="top" wrapText="1"/>
    </xf>
    <xf numFmtId="0" fontId="0" fillId="0" borderId="13" xfId="0" applyFill="1" applyBorder="1" applyAlignment="1">
      <alignment horizontal="left" vertical="top" wrapText="1" indent="1"/>
    </xf>
    <xf numFmtId="0" fontId="0" fillId="0" borderId="28" xfId="0" applyFill="1" applyBorder="1" applyAlignment="1">
      <alignment horizontal="left" vertical="top" wrapText="1" indent="1"/>
    </xf>
    <xf numFmtId="0" fontId="66" fillId="4" borderId="13" xfId="13" quotePrefix="1" applyFont="1" applyFill="1" applyBorder="1" applyAlignment="1" applyProtection="1">
      <alignment horizontal="center"/>
    </xf>
    <xf numFmtId="0" fontId="66" fillId="4" borderId="28" xfId="13" quotePrefix="1" applyFont="1" applyFill="1" applyBorder="1" applyAlignment="1" applyProtection="1">
      <alignment horizontal="center"/>
    </xf>
    <xf numFmtId="0" fontId="0" fillId="0" borderId="9" xfId="0" applyBorder="1" applyAlignment="1">
      <alignment horizontal="left" vertical="top" wrapText="1" indent="1"/>
    </xf>
    <xf numFmtId="0" fontId="0" fillId="0" borderId="6" xfId="0" applyBorder="1" applyAlignment="1">
      <alignment horizontal="left" vertical="top" wrapText="1" indent="1"/>
    </xf>
    <xf numFmtId="0" fontId="0" fillId="0" borderId="9"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26" xfId="0" applyBorder="1" applyAlignment="1">
      <alignment horizontal="left" vertical="top" indent="1"/>
    </xf>
    <xf numFmtId="0" fontId="0" fillId="0" borderId="24" xfId="0" applyBorder="1" applyAlignment="1">
      <alignment horizontal="left" vertical="top" indent="1"/>
    </xf>
    <xf numFmtId="0" fontId="66" fillId="4" borderId="13" xfId="13" quotePrefix="1" applyFont="1" applyFill="1" applyBorder="1" applyAlignment="1" applyProtection="1">
      <alignment horizontal="center" vertical="top"/>
    </xf>
    <xf numFmtId="0" fontId="66" fillId="4" borderId="28" xfId="13" quotePrefix="1" applyFont="1" applyFill="1" applyBorder="1" applyAlignment="1" applyProtection="1">
      <alignment horizontal="center" vertical="top"/>
    </xf>
    <xf numFmtId="0" fontId="0" fillId="0" borderId="27" xfId="0" applyBorder="1" applyAlignment="1">
      <alignment horizontal="left" vertical="top" wrapText="1" indent="1"/>
    </xf>
    <xf numFmtId="0" fontId="0" fillId="0" borderId="11" xfId="0" applyBorder="1" applyAlignment="1">
      <alignment horizontal="left" vertical="top" wrapText="1" indent="1"/>
    </xf>
    <xf numFmtId="0" fontId="51" fillId="14" borderId="14" xfId="0" applyFont="1" applyFill="1" applyBorder="1" applyAlignment="1">
      <alignment horizontal="left" vertical="top" wrapText="1" indent="1"/>
    </xf>
    <xf numFmtId="0" fontId="51" fillId="14" borderId="4" xfId="0" applyFont="1" applyFill="1" applyBorder="1" applyAlignment="1">
      <alignment horizontal="left" vertical="top" wrapText="1" indent="1"/>
    </xf>
    <xf numFmtId="0" fontId="51" fillId="14" borderId="6" xfId="0" applyFont="1" applyFill="1" applyBorder="1" applyAlignment="1">
      <alignment horizontal="left" vertical="top" wrapText="1" indent="1"/>
    </xf>
    <xf numFmtId="0" fontId="46" fillId="0" borderId="7" xfId="0" applyFont="1" applyBorder="1" applyAlignment="1">
      <alignment horizontal="center" vertical="center"/>
    </xf>
    <xf numFmtId="0" fontId="51" fillId="14" borderId="56" xfId="0" applyFont="1" applyFill="1" applyBorder="1" applyAlignment="1">
      <alignment horizontal="center" vertical="top"/>
    </xf>
    <xf numFmtId="0" fontId="51" fillId="14" borderId="10" xfId="0" applyFont="1" applyFill="1" applyBorder="1" applyAlignment="1">
      <alignment horizontal="center" vertical="top"/>
    </xf>
    <xf numFmtId="0" fontId="51" fillId="14" borderId="57" xfId="0" applyFont="1" applyFill="1" applyBorder="1" applyAlignment="1">
      <alignment horizontal="center" vertical="top"/>
    </xf>
    <xf numFmtId="0" fontId="51" fillId="14" borderId="0" xfId="0" applyFont="1" applyFill="1" applyBorder="1" applyAlignment="1">
      <alignment horizontal="left" vertical="top" wrapText="1" indent="1"/>
    </xf>
    <xf numFmtId="0" fontId="51" fillId="14" borderId="24" xfId="0" applyFont="1" applyFill="1" applyBorder="1" applyAlignment="1">
      <alignment horizontal="left" vertical="top" wrapText="1" indent="1"/>
    </xf>
    <xf numFmtId="0" fontId="69" fillId="0" borderId="0" xfId="0" applyFont="1" applyAlignment="1">
      <alignment horizontal="left"/>
    </xf>
    <xf numFmtId="0" fontId="46" fillId="0" borderId="13" xfId="0" applyFont="1" applyBorder="1" applyAlignment="1">
      <alignment horizontal="center" vertical="center"/>
    </xf>
    <xf numFmtId="0" fontId="46" fillId="0" borderId="28" xfId="0" applyFont="1" applyBorder="1" applyAlignment="1">
      <alignment horizontal="center" vertical="center"/>
    </xf>
    <xf numFmtId="14" fontId="46" fillId="0" borderId="13" xfId="0" applyNumberFormat="1" applyFont="1" applyBorder="1" applyAlignment="1">
      <alignment horizontal="center" vertical="center"/>
    </xf>
    <xf numFmtId="14" fontId="46" fillId="0" borderId="28" xfId="0" applyNumberFormat="1" applyFont="1" applyBorder="1" applyAlignment="1">
      <alignment horizontal="center" vertical="center"/>
    </xf>
    <xf numFmtId="0" fontId="0" fillId="6" borderId="0" xfId="0" applyFill="1" applyBorder="1" applyAlignment="1">
      <alignment horizontal="left" vertical="top" wrapText="1"/>
    </xf>
    <xf numFmtId="0" fontId="0" fillId="0" borderId="9" xfId="0" applyFont="1" applyBorder="1" applyAlignment="1">
      <alignment horizontal="center" vertical="top" wrapText="1"/>
    </xf>
    <xf numFmtId="0" fontId="0" fillId="0" borderId="4" xfId="0" applyFont="1" applyBorder="1" applyAlignment="1">
      <alignment horizontal="center" vertical="top" wrapText="1"/>
    </xf>
    <xf numFmtId="0" fontId="51" fillId="14" borderId="27" xfId="0" applyFont="1" applyFill="1" applyBorder="1" applyAlignment="1">
      <alignment horizontal="left" vertical="top" wrapText="1" indent="1"/>
    </xf>
    <xf numFmtId="0" fontId="51" fillId="14" borderId="21" xfId="0" applyFont="1" applyFill="1" applyBorder="1" applyAlignment="1">
      <alignment horizontal="left" vertical="top" wrapText="1" indent="1"/>
    </xf>
    <xf numFmtId="0" fontId="0" fillId="0" borderId="26" xfId="0" applyBorder="1" applyAlignment="1">
      <alignment horizontal="left" vertical="top" wrapText="1" indent="1"/>
    </xf>
    <xf numFmtId="0" fontId="0" fillId="0" borderId="24" xfId="0" applyBorder="1" applyAlignment="1">
      <alignment horizontal="left" vertical="top" wrapText="1" indent="1"/>
    </xf>
    <xf numFmtId="0" fontId="0" fillId="0" borderId="26" xfId="0" applyFill="1" applyBorder="1" applyAlignment="1">
      <alignment horizontal="left" vertical="top" wrapText="1" indent="1"/>
    </xf>
    <xf numFmtId="0" fontId="0" fillId="0" borderId="24" xfId="0" applyFill="1" applyBorder="1" applyAlignment="1">
      <alignment horizontal="left" vertical="top" wrapText="1" indent="1"/>
    </xf>
    <xf numFmtId="0" fontId="0" fillId="0" borderId="4" xfId="0" applyBorder="1" applyAlignment="1">
      <alignment horizontal="left" vertical="top" wrapText="1" indent="1"/>
    </xf>
    <xf numFmtId="0" fontId="0" fillId="0" borderId="14" xfId="0" applyBorder="1" applyAlignment="1">
      <alignment horizontal="left" vertical="top" wrapText="1" indent="1"/>
    </xf>
    <xf numFmtId="0" fontId="51" fillId="14" borderId="58" xfId="0" applyFont="1" applyFill="1" applyBorder="1" applyAlignment="1">
      <alignment horizontal="center" vertical="center"/>
    </xf>
    <xf numFmtId="0" fontId="51" fillId="14" borderId="33" xfId="0" applyFont="1" applyFill="1" applyBorder="1" applyAlignment="1">
      <alignment horizontal="center" vertical="center"/>
    </xf>
    <xf numFmtId="0" fontId="51" fillId="14" borderId="59" xfId="0" applyFont="1" applyFill="1" applyBorder="1" applyAlignment="1">
      <alignment horizontal="center" vertical="center"/>
    </xf>
    <xf numFmtId="0" fontId="51" fillId="14" borderId="56" xfId="0" applyFont="1" applyFill="1" applyBorder="1" applyAlignment="1">
      <alignment horizontal="center" vertical="center"/>
    </xf>
    <xf numFmtId="0" fontId="51" fillId="14" borderId="10" xfId="0" applyFont="1" applyFill="1" applyBorder="1" applyAlignment="1">
      <alignment horizontal="center" vertical="center"/>
    </xf>
    <xf numFmtId="0" fontId="51" fillId="14" borderId="57" xfId="0" applyFont="1" applyFill="1" applyBorder="1" applyAlignment="1">
      <alignment horizontal="center" vertical="center"/>
    </xf>
    <xf numFmtId="0" fontId="51" fillId="14" borderId="26" xfId="0" applyFont="1" applyFill="1" applyBorder="1" applyAlignment="1">
      <alignment horizontal="left" vertical="top" wrapText="1" indent="1"/>
    </xf>
    <xf numFmtId="0" fontId="69" fillId="6" borderId="60" xfId="0" applyFont="1" applyFill="1" applyBorder="1" applyAlignment="1">
      <alignment horizontal="left" vertical="top" wrapText="1"/>
    </xf>
    <xf numFmtId="0" fontId="69" fillId="6" borderId="61" xfId="0" applyFont="1" applyFill="1" applyBorder="1" applyAlignment="1">
      <alignment horizontal="left" vertical="top" wrapText="1"/>
    </xf>
    <xf numFmtId="0" fontId="69" fillId="6" borderId="62" xfId="0" applyFont="1" applyFill="1" applyBorder="1" applyAlignment="1">
      <alignment horizontal="left" vertical="top" wrapText="1"/>
    </xf>
    <xf numFmtId="0" fontId="69" fillId="6" borderId="63" xfId="0" applyFont="1" applyFill="1" applyBorder="1" applyAlignment="1">
      <alignment horizontal="left" vertical="top" wrapText="1"/>
    </xf>
    <xf numFmtId="0" fontId="69" fillId="6" borderId="0" xfId="0" applyFont="1" applyFill="1" applyBorder="1" applyAlignment="1">
      <alignment horizontal="left" vertical="top" wrapText="1"/>
    </xf>
    <xf numFmtId="0" fontId="69" fillId="6" borderId="64" xfId="0" applyFont="1" applyFill="1" applyBorder="1" applyAlignment="1">
      <alignment horizontal="left" vertical="top" wrapText="1"/>
    </xf>
    <xf numFmtId="0" fontId="69" fillId="6" borderId="65" xfId="0" applyFont="1" applyFill="1" applyBorder="1" applyAlignment="1">
      <alignment horizontal="left" vertical="top" wrapText="1"/>
    </xf>
    <xf numFmtId="0" fontId="69" fillId="6" borderId="66" xfId="0" applyFont="1" applyFill="1" applyBorder="1" applyAlignment="1">
      <alignment horizontal="left" vertical="top" wrapText="1"/>
    </xf>
    <xf numFmtId="0" fontId="69" fillId="6" borderId="67" xfId="0" applyFont="1" applyFill="1" applyBorder="1" applyAlignment="1">
      <alignment horizontal="left" vertical="top" wrapText="1"/>
    </xf>
    <xf numFmtId="49" fontId="37" fillId="0" borderId="10" xfId="0" applyNumberFormat="1" applyFont="1" applyFill="1" applyBorder="1" applyAlignment="1">
      <alignment horizontal="left"/>
    </xf>
    <xf numFmtId="49" fontId="48" fillId="4" borderId="33" xfId="0" applyNumberFormat="1" applyFont="1" applyFill="1" applyBorder="1" applyAlignment="1">
      <alignment horizontal="left" vertical="top" wrapText="1"/>
    </xf>
    <xf numFmtId="49" fontId="48" fillId="0" borderId="33" xfId="0" applyNumberFormat="1" applyFont="1" applyFill="1" applyBorder="1" applyAlignment="1">
      <alignment horizontal="left" vertical="top"/>
    </xf>
    <xf numFmtId="49" fontId="0" fillId="0" borderId="0" xfId="0" quotePrefix="1" applyNumberFormat="1" applyFont="1" applyFill="1" applyBorder="1" applyAlignment="1">
      <alignment vertical="top" wrapText="1"/>
    </xf>
    <xf numFmtId="49" fontId="68" fillId="0" borderId="0" xfId="0" applyNumberFormat="1" applyFont="1" applyFill="1" applyBorder="1" applyAlignment="1">
      <alignment vertical="top" wrapText="1"/>
    </xf>
    <xf numFmtId="49" fontId="0" fillId="4" borderId="0" xfId="0" quotePrefix="1" applyNumberFormat="1" applyFont="1" applyFill="1" applyBorder="1" applyAlignment="1">
      <alignment vertical="top" wrapText="1"/>
    </xf>
    <xf numFmtId="49" fontId="68" fillId="4" borderId="0" xfId="0" applyNumberFormat="1" applyFont="1" applyFill="1" applyBorder="1" applyAlignment="1">
      <alignment vertical="top" wrapText="1"/>
    </xf>
    <xf numFmtId="0" fontId="0" fillId="0" borderId="0" xfId="0" quotePrefix="1" applyFont="1" applyFill="1" applyAlignment="1">
      <alignment horizontal="left" vertical="top"/>
    </xf>
    <xf numFmtId="0" fontId="55" fillId="0" borderId="0" xfId="0" quotePrefix="1" applyFont="1" applyFill="1" applyAlignment="1">
      <alignment horizontal="left" vertical="top" indent="2"/>
    </xf>
    <xf numFmtId="49" fontId="48" fillId="4" borderId="0" xfId="0" quotePrefix="1" applyNumberFormat="1" applyFont="1" applyFill="1" applyBorder="1" applyAlignment="1">
      <alignment vertical="top" wrapText="1"/>
    </xf>
    <xf numFmtId="0" fontId="37" fillId="0" borderId="0" xfId="0" applyFont="1" applyFill="1" applyBorder="1" applyAlignment="1">
      <alignment horizontal="left"/>
    </xf>
    <xf numFmtId="0" fontId="37" fillId="0" borderId="0" xfId="0" applyFont="1" applyAlignment="1">
      <alignment horizontal="left"/>
    </xf>
    <xf numFmtId="0" fontId="0" fillId="0" borderId="48" xfId="0" quotePrefix="1" applyBorder="1" applyAlignment="1">
      <alignment horizontal="left" vertical="center"/>
    </xf>
    <xf numFmtId="0" fontId="0" fillId="0" borderId="49" xfId="0" applyBorder="1" applyAlignment="1">
      <alignment horizontal="left" vertical="center"/>
    </xf>
    <xf numFmtId="0" fontId="48" fillId="0" borderId="37" xfId="0" quotePrefix="1" applyFont="1" applyBorder="1" applyAlignment="1">
      <alignment horizontal="left" vertical="center"/>
    </xf>
    <xf numFmtId="0" fontId="21" fillId="0" borderId="0" xfId="0" applyFont="1" applyAlignment="1">
      <alignment horizontal="left" vertical="top"/>
    </xf>
    <xf numFmtId="0" fontId="4" fillId="0" borderId="0" xfId="0" applyFont="1" applyAlignment="1">
      <alignment horizontal="left" vertical="top"/>
    </xf>
    <xf numFmtId="49" fontId="37" fillId="4" borderId="10" xfId="0" applyNumberFormat="1" applyFont="1" applyFill="1" applyBorder="1" applyAlignment="1">
      <alignment horizontal="left"/>
    </xf>
    <xf numFmtId="0" fontId="3" fillId="0" borderId="0" xfId="0" quotePrefix="1" applyFont="1" applyFill="1" applyAlignment="1">
      <alignment horizontal="left" vertical="top" wrapText="1"/>
    </xf>
    <xf numFmtId="0" fontId="21" fillId="0" borderId="0" xfId="0" applyFont="1" applyFill="1" applyAlignment="1">
      <alignment horizontal="left" vertical="top" wrapText="1"/>
    </xf>
    <xf numFmtId="0" fontId="74" fillId="15" borderId="0" xfId="13" applyFont="1" applyFill="1" applyBorder="1" applyAlignment="1" applyProtection="1">
      <alignment horizontal="left"/>
    </xf>
    <xf numFmtId="0" fontId="0" fillId="0" borderId="0" xfId="0" applyFont="1" applyFill="1" applyAlignment="1">
      <alignment horizontal="left"/>
    </xf>
    <xf numFmtId="0" fontId="0" fillId="0" borderId="0" xfId="0" quotePrefix="1" applyFont="1" applyFill="1" applyAlignment="1">
      <alignment horizontal="left" vertical="top" wrapText="1"/>
    </xf>
    <xf numFmtId="0" fontId="74" fillId="0" borderId="0" xfId="13" applyFont="1" applyFill="1" applyAlignment="1" applyProtection="1">
      <alignment horizontal="left"/>
    </xf>
    <xf numFmtId="0" fontId="3" fillId="0" borderId="0" xfId="0" applyFont="1" applyFill="1" applyAlignment="1">
      <alignment horizontal="left" vertical="top"/>
    </xf>
    <xf numFmtId="0" fontId="0" fillId="0" borderId="33" xfId="0" applyFont="1" applyFill="1" applyBorder="1" applyAlignment="1">
      <alignment horizontal="left"/>
    </xf>
    <xf numFmtId="0" fontId="0" fillId="0" borderId="49" xfId="0" applyFont="1" applyFill="1" applyBorder="1" applyAlignment="1">
      <alignment horizontal="left" vertical="center"/>
    </xf>
    <xf numFmtId="0" fontId="0" fillId="0" borderId="0" xfId="0" applyFont="1" applyFill="1" applyAlignment="1">
      <alignment horizontal="left" vertical="top"/>
    </xf>
    <xf numFmtId="0" fontId="48" fillId="0" borderId="0" xfId="0" applyFont="1" applyFill="1" applyAlignment="1">
      <alignment horizontal="left" vertical="top"/>
    </xf>
    <xf numFmtId="0" fontId="29" fillId="0" borderId="0" xfId="0" applyFont="1" applyFill="1" applyAlignment="1">
      <alignment horizontal="left" vertical="top" wrapText="1"/>
    </xf>
    <xf numFmtId="0" fontId="29" fillId="0" borderId="0" xfId="0" applyFont="1" applyFill="1" applyAlignment="1">
      <alignment horizontal="left" vertical="top"/>
    </xf>
    <xf numFmtId="0" fontId="48" fillId="0" borderId="37" xfId="0" quotePrefix="1" applyFont="1" applyFill="1" applyBorder="1" applyAlignment="1">
      <alignment horizontal="left" vertical="center"/>
    </xf>
    <xf numFmtId="0" fontId="46" fillId="7" borderId="0" xfId="0" applyFont="1" applyFill="1" applyAlignment="1">
      <alignment horizontal="left" vertical="center"/>
    </xf>
    <xf numFmtId="0" fontId="0" fillId="0" borderId="0" xfId="0" applyFont="1" applyFill="1" applyAlignment="1">
      <alignment horizontal="left" wrapText="1"/>
    </xf>
    <xf numFmtId="0" fontId="74" fillId="16" borderId="0" xfId="13" applyFont="1" applyFill="1" applyBorder="1" applyAlignment="1" applyProtection="1">
      <alignment horizontal="left"/>
    </xf>
    <xf numFmtId="0" fontId="48" fillId="0" borderId="0" xfId="0" applyFont="1" applyFill="1" applyAlignment="1">
      <alignment horizontal="left"/>
    </xf>
    <xf numFmtId="49" fontId="0" fillId="0" borderId="0" xfId="0" quotePrefix="1" applyNumberFormat="1" applyFont="1" applyFill="1" applyBorder="1" applyAlignment="1">
      <alignment horizontal="left" vertical="top" wrapText="1"/>
    </xf>
    <xf numFmtId="49" fontId="0" fillId="0" borderId="10" xfId="0" quotePrefix="1" applyNumberFormat="1" applyFont="1" applyFill="1" applyBorder="1" applyAlignment="1">
      <alignment vertical="top" wrapText="1"/>
    </xf>
    <xf numFmtId="49" fontId="68" fillId="0" borderId="10" xfId="0" applyNumberFormat="1" applyFont="1" applyFill="1" applyBorder="1" applyAlignment="1">
      <alignment vertical="top" wrapText="1"/>
    </xf>
    <xf numFmtId="49" fontId="0" fillId="4" borderId="10" xfId="0" quotePrefix="1" applyNumberFormat="1" applyFont="1" applyFill="1" applyBorder="1" applyAlignment="1">
      <alignment vertical="top" wrapText="1"/>
    </xf>
    <xf numFmtId="49" fontId="68" fillId="4" borderId="10" xfId="0" applyNumberFormat="1" applyFont="1" applyFill="1" applyBorder="1" applyAlignment="1">
      <alignment vertical="top" wrapText="1"/>
    </xf>
    <xf numFmtId="49" fontId="48" fillId="4" borderId="37" xfId="0" quotePrefix="1" applyNumberFormat="1" applyFont="1" applyFill="1" applyBorder="1" applyAlignment="1">
      <alignment vertical="center" wrapText="1"/>
    </xf>
    <xf numFmtId="49" fontId="68" fillId="4" borderId="37" xfId="0" applyNumberFormat="1" applyFont="1" applyFill="1" applyBorder="1" applyAlignment="1">
      <alignment vertical="center" wrapText="1"/>
    </xf>
    <xf numFmtId="0" fontId="3" fillId="0" borderId="0" xfId="0" quotePrefix="1" applyFont="1" applyFill="1" applyAlignment="1">
      <alignment horizontal="left" vertical="top" indent="1"/>
    </xf>
    <xf numFmtId="0" fontId="0" fillId="0" borderId="0" xfId="0" applyFont="1" applyFill="1" applyAlignment="1">
      <alignment horizontal="right" vertical="center"/>
    </xf>
    <xf numFmtId="49" fontId="0" fillId="0" borderId="0" xfId="0" quotePrefix="1" applyNumberFormat="1" applyFont="1" applyFill="1" applyBorder="1" applyAlignment="1">
      <alignment horizontal="left" vertical="top"/>
    </xf>
    <xf numFmtId="49" fontId="67" fillId="0" borderId="0" xfId="0" quotePrefix="1" applyNumberFormat="1" applyFont="1" applyFill="1" applyBorder="1" applyAlignment="1">
      <alignment horizontal="left" vertical="top" wrapText="1"/>
    </xf>
    <xf numFmtId="0" fontId="21" fillId="0" borderId="0" xfId="0" applyFont="1" applyFill="1" applyAlignment="1">
      <alignment horizontal="left" vertical="top"/>
    </xf>
    <xf numFmtId="49" fontId="48" fillId="0" borderId="37" xfId="0" quotePrefix="1" applyNumberFormat="1" applyFont="1" applyFill="1" applyBorder="1" applyAlignment="1">
      <alignment vertical="center" wrapText="1"/>
    </xf>
    <xf numFmtId="49" fontId="68" fillId="0" borderId="37" xfId="0" applyNumberFormat="1" applyFont="1" applyFill="1" applyBorder="1" applyAlignment="1">
      <alignment vertical="center" wrapText="1"/>
    </xf>
    <xf numFmtId="49" fontId="3" fillId="0" borderId="0" xfId="0" applyNumberFormat="1" applyFont="1" applyAlignment="1">
      <alignment horizontal="left" vertical="top"/>
    </xf>
    <xf numFmtId="49" fontId="3" fillId="0" borderId="0" xfId="0" applyNumberFormat="1" applyFont="1" applyAlignment="1">
      <alignment horizontal="left" vertical="top" wrapText="1"/>
    </xf>
    <xf numFmtId="0" fontId="74" fillId="15" borderId="0" xfId="13" applyFont="1" applyFill="1" applyAlignment="1" applyProtection="1">
      <alignment horizontal="left"/>
    </xf>
    <xf numFmtId="0" fontId="0" fillId="0" borderId="0" xfId="0" applyFill="1" applyAlignment="1">
      <alignment horizontal="left" vertical="top"/>
    </xf>
    <xf numFmtId="0" fontId="0" fillId="0" borderId="10" xfId="0" applyFont="1" applyFill="1" applyBorder="1" applyAlignment="1">
      <alignment horizontal="left" vertical="top"/>
    </xf>
    <xf numFmtId="0" fontId="74" fillId="16" borderId="0" xfId="13" applyFont="1" applyFill="1" applyAlignment="1" applyProtection="1">
      <alignment horizontal="left"/>
    </xf>
    <xf numFmtId="0" fontId="3" fillId="0" borderId="0" xfId="0" applyFont="1" applyFill="1" applyAlignment="1">
      <alignment horizontal="left"/>
    </xf>
    <xf numFmtId="0" fontId="0" fillId="0" borderId="48" xfId="0" quotePrefix="1" applyFont="1" applyFill="1" applyBorder="1" applyAlignment="1">
      <alignment horizontal="left" vertical="center"/>
    </xf>
    <xf numFmtId="0" fontId="46" fillId="7" borderId="0" xfId="0" applyFont="1" applyFill="1" applyBorder="1" applyAlignment="1" applyProtection="1">
      <alignment horizontal="left" vertical="center"/>
    </xf>
    <xf numFmtId="0" fontId="67" fillId="0" borderId="0" xfId="0" applyFont="1" applyFill="1" applyAlignment="1">
      <alignment horizontal="left" wrapText="1"/>
    </xf>
    <xf numFmtId="0" fontId="3" fillId="0" borderId="1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0" fillId="0" borderId="0" xfId="0" applyFont="1" applyFill="1" applyBorder="1" applyAlignment="1">
      <alignment horizontal="left"/>
    </xf>
    <xf numFmtId="0" fontId="3" fillId="0" borderId="0" xfId="13" applyFont="1" applyFill="1" applyAlignment="1" applyProtection="1">
      <alignment horizontal="left" vertical="top" wrapText="1"/>
    </xf>
    <xf numFmtId="0" fontId="38" fillId="0" borderId="0" xfId="13" applyFill="1" applyAlignment="1" applyProtection="1">
      <alignment horizontal="left" vertical="center"/>
      <protection locked="0"/>
    </xf>
    <xf numFmtId="0" fontId="10" fillId="0" borderId="0" xfId="0" applyFont="1" applyFill="1" applyAlignment="1">
      <alignment horizontal="left"/>
    </xf>
    <xf numFmtId="0" fontId="0" fillId="0" borderId="10" xfId="0" applyFont="1" applyFill="1" applyBorder="1" applyAlignment="1">
      <alignment horizontal="left"/>
    </xf>
    <xf numFmtId="0" fontId="3" fillId="0" borderId="26"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74" fillId="6" borderId="0" xfId="13" applyFont="1" applyFill="1" applyBorder="1" applyAlignment="1" applyProtection="1">
      <alignment horizontal="left"/>
    </xf>
    <xf numFmtId="0" fontId="0" fillId="0" borderId="0" xfId="0" applyFont="1" applyFill="1" applyAlignment="1">
      <alignment horizontal="left" vertical="center" wrapText="1"/>
    </xf>
    <xf numFmtId="0" fontId="0" fillId="0" borderId="0" xfId="0" applyFont="1" applyFill="1" applyBorder="1" applyAlignment="1">
      <alignment horizontal="left" vertical="top" wrapText="1"/>
    </xf>
    <xf numFmtId="0" fontId="74" fillId="6" borderId="0" xfId="13" applyFont="1" applyFill="1" applyAlignment="1" applyProtection="1">
      <alignment horizontal="left"/>
    </xf>
    <xf numFmtId="49" fontId="0" fillId="0" borderId="0" xfId="0" applyNumberFormat="1" applyFont="1" applyFill="1" applyAlignment="1">
      <alignment horizontal="left" vertical="top"/>
    </xf>
    <xf numFmtId="0" fontId="41" fillId="0" borderId="0" xfId="0" applyFont="1" applyFill="1" applyBorder="1" applyAlignment="1" applyProtection="1">
      <alignment horizontal="left"/>
    </xf>
    <xf numFmtId="0" fontId="44" fillId="0" borderId="0" xfId="0" applyFont="1" applyFill="1" applyBorder="1" applyAlignment="1">
      <alignment horizontal="left"/>
    </xf>
    <xf numFmtId="49" fontId="0" fillId="4" borderId="0" xfId="0" applyNumberFormat="1" applyFont="1" applyFill="1" applyAlignment="1">
      <alignment horizontal="left" vertical="top" wrapText="1"/>
    </xf>
    <xf numFmtId="49" fontId="0" fillId="4" borderId="10" xfId="0" applyNumberFormat="1" applyFont="1" applyFill="1" applyBorder="1" applyAlignment="1">
      <alignment horizontal="left" vertical="top" wrapText="1"/>
    </xf>
    <xf numFmtId="0" fontId="0" fillId="0" borderId="0" xfId="0" quotePrefix="1" applyFont="1" applyFill="1" applyAlignment="1">
      <alignment horizontal="left"/>
    </xf>
    <xf numFmtId="0" fontId="0" fillId="0" borderId="0" xfId="0" applyFont="1" applyFill="1" applyAlignment="1">
      <alignment horizontal="left" vertical="top" indent="1"/>
    </xf>
    <xf numFmtId="49" fontId="48" fillId="0" borderId="0" xfId="0" quotePrefix="1" applyNumberFormat="1" applyFont="1" applyFill="1" applyBorder="1" applyAlignment="1">
      <alignment vertical="top" wrapText="1"/>
    </xf>
    <xf numFmtId="0" fontId="7" fillId="0" borderId="0" xfId="0" applyFont="1" applyFill="1" applyBorder="1" applyAlignment="1">
      <alignment horizontal="left" readingOrder="1"/>
    </xf>
    <xf numFmtId="0" fontId="14" fillId="0" borderId="0" xfId="0" applyFont="1" applyFill="1" applyBorder="1" applyAlignment="1">
      <alignment horizontal="left" vertical="top" wrapText="1"/>
    </xf>
    <xf numFmtId="0" fontId="44" fillId="9" borderId="0" xfId="0" applyFont="1" applyFill="1" applyAlignment="1">
      <alignment horizontal="left"/>
    </xf>
  </cellXfs>
  <cellStyles count="23">
    <cellStyle name="Beobachtung" xfId="1" xr:uid="{00000000-0005-0000-0000-000000000000}"/>
    <cellStyle name="Beobachtung (2)" xfId="2" xr:uid="{00000000-0005-0000-0000-000001000000}"/>
    <cellStyle name="Beobachtung (3)" xfId="3" xr:uid="{00000000-0005-0000-0000-000002000000}"/>
    <cellStyle name="Beobachtung (alpha)" xfId="4" xr:uid="{00000000-0005-0000-0000-000003000000}"/>
    <cellStyle name="Beobachtung (F:CNTR_Code_WCHFL)" xfId="5" xr:uid="{00000000-0005-0000-0000-000004000000}"/>
    <cellStyle name="Beobachtung (F:CNTR_Code_WoutCHFL)" xfId="6" xr:uid="{00000000-0005-0000-0000-000005000000}"/>
    <cellStyle name="Beobachtung (gesperrt)" xfId="7" xr:uid="{00000000-0005-0000-0000-000006000000}"/>
    <cellStyle name="Beobachtung (inclZero)" xfId="8" xr:uid="{00000000-0005-0000-0000-000007000000}"/>
    <cellStyle name="Beobachtung (Total alpha)" xfId="9" xr:uid="{00000000-0005-0000-0000-000008000000}"/>
    <cellStyle name="Beobachtung (Total)" xfId="10" xr:uid="{00000000-0005-0000-0000-000009000000}"/>
    <cellStyle name="ColPos" xfId="11" xr:uid="{00000000-0005-0000-0000-00000A000000}"/>
    <cellStyle name="EmptyField" xfId="12" xr:uid="{00000000-0005-0000-0000-00000B000000}"/>
    <cellStyle name="Hyperlink 2" xfId="14" xr:uid="{00000000-0005-0000-0000-00000C000000}"/>
    <cellStyle name="Komma" xfId="15" builtinId="3"/>
    <cellStyle name="LinePos" xfId="16" xr:uid="{00000000-0005-0000-0000-00000E000000}"/>
    <cellStyle name="Link" xfId="13" builtinId="8" customBuiltin="1"/>
    <cellStyle name="NoObs" xfId="17" xr:uid="{00000000-0005-0000-0000-000010000000}"/>
    <cellStyle name="Prozent" xfId="18" builtinId="5"/>
    <cellStyle name="Standard" xfId="0" builtinId="0"/>
    <cellStyle name="Standard 2" xfId="19" xr:uid="{00000000-0005-0000-0000-000013000000}"/>
    <cellStyle name="TF_Box" xfId="20" xr:uid="{00000000-0005-0000-0000-000014000000}"/>
    <cellStyle name="Überschrift 5" xfId="21" xr:uid="{00000000-0005-0000-0000-000015000000}"/>
    <cellStyle name="ValMessage" xfId="22" xr:uid="{00000000-0005-0000-0000-000016000000}"/>
  </cellStyles>
  <dxfs count="36">
    <dxf>
      <fill>
        <patternFill>
          <bgColor theme="0" tint="-0.499984740745262"/>
        </patternFill>
      </fill>
    </dxf>
    <dxf>
      <font>
        <b/>
        <i val="0"/>
        <color rgb="FF00B050"/>
      </font>
    </dxf>
    <dxf>
      <font>
        <b/>
        <i val="0"/>
        <color rgb="FF00B050"/>
      </font>
    </dxf>
    <dxf>
      <font>
        <b/>
        <i val="0"/>
      </font>
      <fill>
        <patternFill>
          <bgColor rgb="FFFFC000"/>
        </patternFill>
      </fill>
    </dxf>
    <dxf>
      <font>
        <b/>
        <i val="0"/>
        <color theme="1"/>
      </font>
      <fill>
        <patternFill>
          <bgColor rgb="FFFFC000"/>
        </patternFill>
      </fill>
    </dxf>
    <dxf>
      <font>
        <b/>
        <i val="0"/>
        <color rgb="FF00B050"/>
      </font>
      <fill>
        <patternFill patternType="none">
          <bgColor indexed="65"/>
        </patternFill>
      </fill>
    </dxf>
    <dxf>
      <font>
        <b/>
        <i val="0"/>
        <color rgb="FF00B050"/>
      </font>
      <fill>
        <patternFill patternType="none">
          <bgColor indexed="65"/>
        </patternFill>
      </fill>
    </dxf>
    <dxf>
      <font>
        <b/>
        <i val="0"/>
        <color rgb="FF00B050"/>
      </font>
      <fill>
        <patternFill patternType="none">
          <bgColor indexed="65"/>
        </patternFill>
      </fill>
    </dxf>
    <dxf>
      <font>
        <b/>
        <i val="0"/>
        <color rgb="FF00B050"/>
      </font>
      <fill>
        <patternFill patternType="none">
          <bgColor indexed="65"/>
        </patternFill>
      </fill>
    </dxf>
    <dxf>
      <font>
        <b/>
        <i val="0"/>
        <color rgb="FF00B050"/>
      </font>
      <fill>
        <patternFill patternType="none">
          <bgColor indexed="65"/>
        </patternFill>
      </fill>
    </dxf>
    <dxf>
      <font>
        <b/>
        <i val="0"/>
        <color rgb="FF00B050"/>
      </font>
      <fill>
        <patternFill patternType="none">
          <bgColor indexed="65"/>
        </patternFill>
      </fill>
    </dxf>
    <dxf>
      <font>
        <b/>
        <i val="0"/>
        <color rgb="FF002060"/>
      </font>
      <fill>
        <patternFill>
          <bgColor rgb="FFFFC000"/>
        </patternFill>
      </fill>
    </dxf>
    <dxf>
      <font>
        <b/>
        <i val="0"/>
        <color rgb="FF002060"/>
      </font>
      <fill>
        <patternFill>
          <bgColor rgb="FFFFC000"/>
        </patternFill>
      </fill>
    </dxf>
    <dxf>
      <font>
        <b/>
        <i val="0"/>
        <color rgb="FF002060"/>
      </font>
      <fill>
        <patternFill>
          <bgColor rgb="FFFFC000"/>
        </patternFill>
      </fill>
    </dxf>
    <dxf>
      <font>
        <b/>
        <i val="0"/>
        <color rgb="FF002060"/>
      </font>
      <fill>
        <patternFill>
          <bgColor rgb="FFFFC000"/>
        </patternFill>
      </fill>
    </dxf>
    <dxf>
      <font>
        <b/>
        <i val="0"/>
        <color rgb="FF002060"/>
      </font>
      <fill>
        <patternFill>
          <bgColor rgb="FFFFC000"/>
        </patternFill>
      </fill>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ill>
        <patternFill>
          <bgColor rgb="FFFFC000"/>
        </patternFill>
      </fill>
    </dxf>
    <dxf>
      <font>
        <b/>
        <i val="0"/>
        <color rgb="FFFF0000"/>
      </font>
    </dxf>
    <dxf>
      <font>
        <b/>
        <i val="0"/>
        <color rgb="FFFF0000"/>
      </font>
    </dxf>
    <dxf>
      <fill>
        <patternFill>
          <bgColor rgb="FFFFC000"/>
        </patternFill>
      </fill>
    </dxf>
    <dxf>
      <fill>
        <patternFill>
          <bgColor rgb="FFFFC000"/>
        </patternFill>
      </fill>
    </dxf>
    <dxf>
      <fill>
        <patternFill>
          <bgColor rgb="FFFFFF00"/>
        </patternFill>
      </fill>
    </dxf>
    <dxf>
      <fill>
        <patternFill>
          <bgColor rgb="FFFF0000"/>
        </patternFill>
      </fill>
    </dxf>
    <dxf>
      <font>
        <b/>
        <i val="0"/>
        <color rgb="FFFF0000"/>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trlProps/ctrlProp1.xml><?xml version="1.0" encoding="utf-8"?>
<formControlPr xmlns="http://schemas.microsoft.com/office/spreadsheetml/2009/9/main" objectType="CheckBox" fmlaLink="$H$31" lockText="1"/>
</file>

<file path=xl/ctrlProps/ctrlProp10.xml><?xml version="1.0" encoding="utf-8"?>
<formControlPr xmlns="http://schemas.microsoft.com/office/spreadsheetml/2009/9/main" objectType="CheckBox" fmlaLink="$D$34" lockText="1" noThreeD="1"/>
</file>

<file path=xl/ctrlProps/ctrlProp11.xml><?xml version="1.0" encoding="utf-8"?>
<formControlPr xmlns="http://schemas.microsoft.com/office/spreadsheetml/2009/9/main" objectType="CheckBox" fmlaLink="$D$35" lockText="1" noThreeD="1"/>
</file>

<file path=xl/ctrlProps/ctrlProp12.xml><?xml version="1.0" encoding="utf-8"?>
<formControlPr xmlns="http://schemas.microsoft.com/office/spreadsheetml/2009/9/main" objectType="CheckBox" fmlaLink="$D$52" lockText="1" noThreeD="1"/>
</file>

<file path=xl/ctrlProps/ctrlProp13.xml><?xml version="1.0" encoding="utf-8"?>
<formControlPr xmlns="http://schemas.microsoft.com/office/spreadsheetml/2009/9/main" objectType="CheckBox" fmlaLink="$D$53" lockText="1" noThreeD="1"/>
</file>

<file path=xl/ctrlProps/ctrlProp14.xml><?xml version="1.0" encoding="utf-8"?>
<formControlPr xmlns="http://schemas.microsoft.com/office/spreadsheetml/2009/9/main" objectType="CheckBox" fmlaLink="$D$44" lockText="1" noThreeD="1"/>
</file>

<file path=xl/ctrlProps/ctrlProp15.xml><?xml version="1.0" encoding="utf-8"?>
<formControlPr xmlns="http://schemas.microsoft.com/office/spreadsheetml/2009/9/main" objectType="CheckBox" fmlaLink="$D$45" lockText="1" noThreeD="1"/>
</file>

<file path=xl/ctrlProps/ctrlProp16.xml><?xml version="1.0" encoding="utf-8"?>
<formControlPr xmlns="http://schemas.microsoft.com/office/spreadsheetml/2009/9/main" objectType="CheckBox" fmlaLink="$D$59" lockText="1" noThreeD="1"/>
</file>

<file path=xl/ctrlProps/ctrlProp17.xml><?xml version="1.0" encoding="utf-8"?>
<formControlPr xmlns="http://schemas.microsoft.com/office/spreadsheetml/2009/9/main" objectType="CheckBox" fmlaLink="$D$58" lockText="1" noThreeD="1"/>
</file>

<file path=xl/ctrlProps/ctrlProp2.xml><?xml version="1.0" encoding="utf-8"?>
<formControlPr xmlns="http://schemas.microsoft.com/office/spreadsheetml/2009/9/main" objectType="CheckBox" fmlaLink="$H$32" lockText="1"/>
</file>

<file path=xl/ctrlProps/ctrlProp3.xml><?xml version="1.0" encoding="utf-8"?>
<formControlPr xmlns="http://schemas.microsoft.com/office/spreadsheetml/2009/9/main" objectType="CheckBox" fmlaLink="$H$34" lockText="1"/>
</file>

<file path=xl/ctrlProps/ctrlProp4.xml><?xml version="1.0" encoding="utf-8"?>
<formControlPr xmlns="http://schemas.microsoft.com/office/spreadsheetml/2009/9/main" objectType="CheckBox" fmlaLink="$H$35" lockText="1"/>
</file>

<file path=xl/ctrlProps/ctrlProp5.xml><?xml version="1.0" encoding="utf-8"?>
<formControlPr xmlns="http://schemas.microsoft.com/office/spreadsheetml/2009/9/main" objectType="CheckBox" fmlaLink="$H$36" lockText="1"/>
</file>

<file path=xl/ctrlProps/ctrlProp6.xml><?xml version="1.0" encoding="utf-8"?>
<formControlPr xmlns="http://schemas.microsoft.com/office/spreadsheetml/2009/9/main" objectType="CheckBox" fmlaLink="$H$37" lockText="1"/>
</file>

<file path=xl/ctrlProps/ctrlProp7.xml><?xml version="1.0" encoding="utf-8"?>
<formControlPr xmlns="http://schemas.microsoft.com/office/spreadsheetml/2009/9/main" objectType="CheckBox" fmlaLink="$H$33" lockText="1"/>
</file>

<file path=xl/ctrlProps/ctrlProp8.xml><?xml version="1.0" encoding="utf-8"?>
<formControlPr xmlns="http://schemas.microsoft.com/office/spreadsheetml/2009/9/main" objectType="CheckBox" fmlaLink="$D$50" lockText="1" noThreeD="1"/>
</file>

<file path=xl/ctrlProps/ctrlProp9.xml><?xml version="1.0" encoding="utf-8"?>
<formControlPr xmlns="http://schemas.microsoft.com/office/spreadsheetml/2009/9/main" objectType="CheckBox" fmlaLink="$D$51" lockText="1" noThreeD="1"/>
</file>

<file path=xl/drawings/_rels/drawing1.xml.rels><?xml version="1.0" encoding="UTF-8" standalone="yes"?>
<Relationships xmlns="http://schemas.openxmlformats.org/package/2006/relationships"><Relationship Id="rId3" Type="http://schemas.openxmlformats.org/officeDocument/2006/relationships/hyperlink" Target="#Overview!A1"/><Relationship Id="rId2" Type="http://schemas.openxmlformats.org/officeDocument/2006/relationships/hyperlink" Target="#Start!A1"/><Relationship Id="rId1" Type="http://schemas.openxmlformats.org/officeDocument/2006/relationships/image" Target="../media/image1.jpeg"/><Relationship Id="rId4" Type="http://schemas.openxmlformats.org/officeDocument/2006/relationships/hyperlink" Target="#Notes!A1"/></Relationships>
</file>

<file path=xl/drawings/_rels/drawing10.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5.jpeg"/><Relationship Id="rId5" Type="http://schemas.openxmlformats.org/officeDocument/2006/relationships/hyperlink" Target="#Notes!A1"/><Relationship Id="rId4" Type="http://schemas.openxmlformats.org/officeDocument/2006/relationships/hyperlink" Target="#Overview!A1"/></Relationships>
</file>

<file path=xl/drawings/_rels/drawing11.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5.jpeg"/><Relationship Id="rId5" Type="http://schemas.openxmlformats.org/officeDocument/2006/relationships/hyperlink" Target="#Notes!A1"/><Relationship Id="rId4" Type="http://schemas.openxmlformats.org/officeDocument/2006/relationships/hyperlink" Target="#Overview!A1"/></Relationships>
</file>

<file path=xl/drawings/_rels/drawing12.xml.rels><?xml version="1.0" encoding="UTF-8" standalone="yes"?>
<Relationships xmlns="http://schemas.openxmlformats.org/package/2006/relationships"><Relationship Id="rId8" Type="http://schemas.openxmlformats.org/officeDocument/2006/relationships/hyperlink" Target="#Overview!A1"/><Relationship Id="rId13" Type="http://schemas.openxmlformats.org/officeDocument/2006/relationships/image" Target="../media/image15.png"/><Relationship Id="rId3" Type="http://schemas.openxmlformats.org/officeDocument/2006/relationships/image" Target="../media/image8.emf"/><Relationship Id="rId7" Type="http://schemas.openxmlformats.org/officeDocument/2006/relationships/hyperlink" Target="#Start!A1"/><Relationship Id="rId12" Type="http://schemas.openxmlformats.org/officeDocument/2006/relationships/image" Target="../media/image14.png"/><Relationship Id="rId2" Type="http://schemas.openxmlformats.org/officeDocument/2006/relationships/image" Target="../media/image7.emf"/><Relationship Id="rId16" Type="http://schemas.openxmlformats.org/officeDocument/2006/relationships/image" Target="../media/image18.png"/><Relationship Id="rId1" Type="http://schemas.openxmlformats.org/officeDocument/2006/relationships/image" Target="../media/image6.emf"/><Relationship Id="rId6" Type="http://schemas.openxmlformats.org/officeDocument/2006/relationships/hyperlink" Target="#Instructions!A1"/><Relationship Id="rId11" Type="http://schemas.openxmlformats.org/officeDocument/2006/relationships/image" Target="../media/image13.png"/><Relationship Id="rId5" Type="http://schemas.openxmlformats.org/officeDocument/2006/relationships/image" Target="../media/image10.jpeg"/><Relationship Id="rId15" Type="http://schemas.openxmlformats.org/officeDocument/2006/relationships/image" Target="../media/image17.png"/><Relationship Id="rId10" Type="http://schemas.openxmlformats.org/officeDocument/2006/relationships/image" Target="../media/image12.png"/><Relationship Id="rId4" Type="http://schemas.openxmlformats.org/officeDocument/2006/relationships/image" Target="../media/image9.emf"/><Relationship Id="rId9" Type="http://schemas.openxmlformats.org/officeDocument/2006/relationships/image" Target="../media/image11.png"/><Relationship Id="rId14" Type="http://schemas.openxmlformats.org/officeDocument/2006/relationships/image" Target="../media/image16.png"/></Relationships>
</file>

<file path=xl/drawings/_rels/drawing13.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19.jpeg"/><Relationship Id="rId5" Type="http://schemas.openxmlformats.org/officeDocument/2006/relationships/hyperlink" Target="#Notes!A1"/><Relationship Id="rId4" Type="http://schemas.openxmlformats.org/officeDocument/2006/relationships/hyperlink" Target="#Overview!A1"/></Relationships>
</file>

<file path=xl/drawings/_rels/drawing14.xml.rels><?xml version="1.0" encoding="UTF-8" standalone="yes"?>
<Relationships xmlns="http://schemas.openxmlformats.org/package/2006/relationships"><Relationship Id="rId3" Type="http://schemas.openxmlformats.org/officeDocument/2006/relationships/hyperlink" Target="#Overview!A1"/><Relationship Id="rId2" Type="http://schemas.openxmlformats.org/officeDocument/2006/relationships/hyperlink" Target="#Start!A1"/><Relationship Id="rId1" Type="http://schemas.openxmlformats.org/officeDocument/2006/relationships/hyperlink" Target="#Instructions!A1"/><Relationship Id="rId5" Type="http://schemas.openxmlformats.org/officeDocument/2006/relationships/image" Target="../media/image5.jpeg"/><Relationship Id="rId4" Type="http://schemas.openxmlformats.org/officeDocument/2006/relationships/hyperlink" Target="#Notes!A1"/></Relationships>
</file>

<file path=xl/drawings/_rels/drawing2.xml.rels><?xml version="1.0" encoding="UTF-8" standalone="yes"?>
<Relationships xmlns="http://schemas.openxmlformats.org/package/2006/relationships"><Relationship Id="rId3" Type="http://schemas.openxmlformats.org/officeDocument/2006/relationships/hyperlink" Target="#Overview!A1"/><Relationship Id="rId2" Type="http://schemas.openxmlformats.org/officeDocument/2006/relationships/hyperlink" Target="#Instructions!A1"/><Relationship Id="rId1" Type="http://schemas.openxmlformats.org/officeDocument/2006/relationships/image" Target="../media/image2.jpeg"/><Relationship Id="rId4" Type="http://schemas.openxmlformats.org/officeDocument/2006/relationships/hyperlink" Target="#Notes!A1"/></Relationships>
</file>

<file path=xl/drawings/_rels/drawing3.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2.jpeg"/><Relationship Id="rId5" Type="http://schemas.openxmlformats.org/officeDocument/2006/relationships/hyperlink" Target="#Notes!A1"/><Relationship Id="rId4" Type="http://schemas.openxmlformats.org/officeDocument/2006/relationships/hyperlink" Target="#Overview!A1"/></Relationships>
</file>

<file path=xl/drawings/_rels/drawing4.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2.jpeg"/><Relationship Id="rId4" Type="http://schemas.openxmlformats.org/officeDocument/2006/relationships/hyperlink" Target="#Note_3"/></Relationships>
</file>

<file path=xl/drawings/_rels/drawing5.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3.jpeg"/><Relationship Id="rId5" Type="http://schemas.openxmlformats.org/officeDocument/2006/relationships/hyperlink" Target="#Notes!A1"/><Relationship Id="rId4" Type="http://schemas.openxmlformats.org/officeDocument/2006/relationships/hyperlink" Target="#Overview!A1"/></Relationships>
</file>

<file path=xl/drawings/_rels/drawing6.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4.jpeg"/><Relationship Id="rId5" Type="http://schemas.openxmlformats.org/officeDocument/2006/relationships/hyperlink" Target="#Notes!A1"/><Relationship Id="rId4" Type="http://schemas.openxmlformats.org/officeDocument/2006/relationships/hyperlink" Target="#Overview!A1"/></Relationships>
</file>

<file path=xl/drawings/_rels/drawing7.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5.jpeg"/><Relationship Id="rId5" Type="http://schemas.openxmlformats.org/officeDocument/2006/relationships/hyperlink" Target="#Notes!A1"/><Relationship Id="rId4" Type="http://schemas.openxmlformats.org/officeDocument/2006/relationships/hyperlink" Target="#Overview!A1"/></Relationships>
</file>

<file path=xl/drawings/_rels/drawing8.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5.jpeg"/><Relationship Id="rId5" Type="http://schemas.openxmlformats.org/officeDocument/2006/relationships/hyperlink" Target="#Notes!A1"/><Relationship Id="rId4" Type="http://schemas.openxmlformats.org/officeDocument/2006/relationships/hyperlink" Target="#Overview!A1"/></Relationships>
</file>

<file path=xl/drawings/_rels/drawing9.xml.rels><?xml version="1.0" encoding="UTF-8" standalone="yes"?>
<Relationships xmlns="http://schemas.openxmlformats.org/package/2006/relationships"><Relationship Id="rId3" Type="http://schemas.openxmlformats.org/officeDocument/2006/relationships/hyperlink" Target="#Start!A1"/><Relationship Id="rId2" Type="http://schemas.openxmlformats.org/officeDocument/2006/relationships/hyperlink" Target="#Instructions!A1"/><Relationship Id="rId1" Type="http://schemas.openxmlformats.org/officeDocument/2006/relationships/image" Target="../media/image5.jpeg"/><Relationship Id="rId5" Type="http://schemas.openxmlformats.org/officeDocument/2006/relationships/hyperlink" Target="#Notes!A1"/><Relationship Id="rId4" Type="http://schemas.openxmlformats.org/officeDocument/2006/relationships/hyperlink" Target="#Overview!A1"/></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38100</xdr:rowOff>
    </xdr:from>
    <xdr:to>
      <xdr:col>3</xdr:col>
      <xdr:colOff>85725</xdr:colOff>
      <xdr:row>3</xdr:row>
      <xdr:rowOff>104775</xdr:rowOff>
    </xdr:to>
    <xdr:pic>
      <xdr:nvPicPr>
        <xdr:cNvPr id="1065" name="Grafik 8" descr="SNB_LOGO_46_RGB.jpg">
          <a:extLst>
            <a:ext uri="{FF2B5EF4-FFF2-40B4-BE49-F238E27FC236}">
              <a16:creationId xmlns:a16="http://schemas.microsoft.com/office/drawing/2014/main" id="{00000000-0008-0000-0000-000029040000}"/>
            </a:ext>
          </a:extLst>
        </xdr:cNvPr>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71475" y="38100"/>
          <a:ext cx="15525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371479</xdr:colOff>
      <xdr:row>2</xdr:row>
      <xdr:rowOff>28573</xdr:rowOff>
    </xdr:from>
    <xdr:to>
      <xdr:col>11</xdr:col>
      <xdr:colOff>894679</xdr:colOff>
      <xdr:row>3</xdr:row>
      <xdr:rowOff>131331</xdr:rowOff>
    </xdr:to>
    <xdr:sp macro="" textlink="">
      <xdr:nvSpPr>
        <xdr:cNvPr id="5" name="Rahmen 4">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bwMode="auto">
        <a:xfrm>
          <a:off x="7648579" y="390523"/>
          <a:ext cx="1285200" cy="264683"/>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Start</a:t>
          </a:r>
        </a:p>
      </xdr:txBody>
    </xdr:sp>
    <xdr:clientData fPrintsWithSheet="0"/>
  </xdr:twoCellAnchor>
  <xdr:twoCellAnchor>
    <xdr:from>
      <xdr:col>10</xdr:col>
      <xdr:colOff>371479</xdr:colOff>
      <xdr:row>3</xdr:row>
      <xdr:rowOff>131331</xdr:rowOff>
    </xdr:from>
    <xdr:to>
      <xdr:col>11</xdr:col>
      <xdr:colOff>894679</xdr:colOff>
      <xdr:row>4</xdr:row>
      <xdr:rowOff>204680</xdr:rowOff>
    </xdr:to>
    <xdr:sp macro="" textlink="">
      <xdr:nvSpPr>
        <xdr:cNvPr id="6" name="Rahmen 5">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bwMode="auto">
        <a:xfrm>
          <a:off x="7648579" y="655206"/>
          <a:ext cx="1285200" cy="235274"/>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Übersicht</a:t>
          </a:r>
        </a:p>
      </xdr:txBody>
    </xdr:sp>
    <xdr:clientData fPrintsWithSheet="0"/>
  </xdr:twoCellAnchor>
  <xdr:twoCellAnchor>
    <xdr:from>
      <xdr:col>10</xdr:col>
      <xdr:colOff>371479</xdr:colOff>
      <xdr:row>4</xdr:row>
      <xdr:rowOff>204680</xdr:rowOff>
    </xdr:from>
    <xdr:to>
      <xdr:col>11</xdr:col>
      <xdr:colOff>894679</xdr:colOff>
      <xdr:row>6</xdr:row>
      <xdr:rowOff>2361</xdr:rowOff>
    </xdr:to>
    <xdr:sp macro="" textlink="">
      <xdr:nvSpPr>
        <xdr:cNvPr id="7" name="Rahmen 6">
          <a:hlinkClick xmlns:r="http://schemas.openxmlformats.org/officeDocument/2006/relationships" r:id="rId4"/>
          <a:extLst>
            <a:ext uri="{FF2B5EF4-FFF2-40B4-BE49-F238E27FC236}">
              <a16:creationId xmlns:a16="http://schemas.microsoft.com/office/drawing/2014/main" id="{00000000-0008-0000-0000-000007000000}"/>
            </a:ext>
          </a:extLst>
        </xdr:cNvPr>
        <xdr:cNvSpPr/>
      </xdr:nvSpPr>
      <xdr:spPr bwMode="auto">
        <a:xfrm>
          <a:off x="7648579" y="890480"/>
          <a:ext cx="1285200" cy="25488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Erläuterungen</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2</xdr:col>
      <xdr:colOff>933450</xdr:colOff>
      <xdr:row>2</xdr:row>
      <xdr:rowOff>145256</xdr:rowOff>
    </xdr:to>
    <xdr:pic>
      <xdr:nvPicPr>
        <xdr:cNvPr id="114733" name="Grafik 8" descr="SNB_LOGO_46_RGB.jpg">
          <a:extLst>
            <a:ext uri="{FF2B5EF4-FFF2-40B4-BE49-F238E27FC236}">
              <a16:creationId xmlns:a16="http://schemas.microsoft.com/office/drawing/2014/main" id="{00000000-0008-0000-0900-00002DC00100}"/>
            </a:ext>
          </a:extLst>
        </xdr:cNvPr>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61950" y="57150"/>
          <a:ext cx="1581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xdr:row>
      <xdr:rowOff>11908</xdr:rowOff>
    </xdr:from>
    <xdr:to>
      <xdr:col>2</xdr:col>
      <xdr:colOff>594638</xdr:colOff>
      <xdr:row>4</xdr:row>
      <xdr:rowOff>86234</xdr:rowOff>
    </xdr:to>
    <xdr:sp macro="" textlink="">
      <xdr:nvSpPr>
        <xdr:cNvPr id="9" name="Rahmen 8">
          <a:hlinkClick xmlns:r="http://schemas.openxmlformats.org/officeDocument/2006/relationships" r:id="rId2"/>
          <a:extLst>
            <a:ext uri="{FF2B5EF4-FFF2-40B4-BE49-F238E27FC236}">
              <a16:creationId xmlns:a16="http://schemas.microsoft.com/office/drawing/2014/main" id="{00000000-0008-0000-0900-000009000000}"/>
            </a:ext>
          </a:extLst>
        </xdr:cNvPr>
        <xdr:cNvSpPr/>
      </xdr:nvSpPr>
      <xdr:spPr bwMode="auto">
        <a:xfrm>
          <a:off x="314325" y="812008"/>
          <a:ext cx="1289963" cy="302926"/>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Anleitung</a:t>
          </a:r>
        </a:p>
      </xdr:txBody>
    </xdr:sp>
    <xdr:clientData fPrintsWithSheet="0"/>
  </xdr:twoCellAnchor>
  <xdr:twoCellAnchor>
    <xdr:from>
      <xdr:col>1</xdr:col>
      <xdr:colOff>0</xdr:colOff>
      <xdr:row>4</xdr:row>
      <xdr:rowOff>86234</xdr:rowOff>
    </xdr:from>
    <xdr:to>
      <xdr:col>2</xdr:col>
      <xdr:colOff>594638</xdr:colOff>
      <xdr:row>4</xdr:row>
      <xdr:rowOff>389160</xdr:rowOff>
    </xdr:to>
    <xdr:sp macro="" textlink="">
      <xdr:nvSpPr>
        <xdr:cNvPr id="10" name="Rahmen 9">
          <a:hlinkClick xmlns:r="http://schemas.openxmlformats.org/officeDocument/2006/relationships" r:id="rId3"/>
          <a:extLst>
            <a:ext uri="{FF2B5EF4-FFF2-40B4-BE49-F238E27FC236}">
              <a16:creationId xmlns:a16="http://schemas.microsoft.com/office/drawing/2014/main" id="{00000000-0008-0000-0900-00000A000000}"/>
            </a:ext>
          </a:extLst>
        </xdr:cNvPr>
        <xdr:cNvSpPr/>
      </xdr:nvSpPr>
      <xdr:spPr bwMode="auto">
        <a:xfrm>
          <a:off x="314325" y="1114934"/>
          <a:ext cx="1289963" cy="302926"/>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Start</a:t>
          </a:r>
        </a:p>
      </xdr:txBody>
    </xdr:sp>
    <xdr:clientData fPrintsWithSheet="0"/>
  </xdr:twoCellAnchor>
  <xdr:twoCellAnchor>
    <xdr:from>
      <xdr:col>1</xdr:col>
      <xdr:colOff>0</xdr:colOff>
      <xdr:row>4</xdr:row>
      <xdr:rowOff>389159</xdr:rowOff>
    </xdr:from>
    <xdr:to>
      <xdr:col>2</xdr:col>
      <xdr:colOff>594638</xdr:colOff>
      <xdr:row>6</xdr:row>
      <xdr:rowOff>3697</xdr:rowOff>
    </xdr:to>
    <xdr:sp macro="" textlink="">
      <xdr:nvSpPr>
        <xdr:cNvPr id="11" name="Rahmen 10">
          <a:hlinkClick xmlns:r="http://schemas.openxmlformats.org/officeDocument/2006/relationships" r:id="rId4"/>
          <a:extLst>
            <a:ext uri="{FF2B5EF4-FFF2-40B4-BE49-F238E27FC236}">
              <a16:creationId xmlns:a16="http://schemas.microsoft.com/office/drawing/2014/main" id="{00000000-0008-0000-0900-00000B000000}"/>
            </a:ext>
          </a:extLst>
        </xdr:cNvPr>
        <xdr:cNvSpPr/>
      </xdr:nvSpPr>
      <xdr:spPr bwMode="auto">
        <a:xfrm>
          <a:off x="314325" y="1417859"/>
          <a:ext cx="1289963" cy="281288"/>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Übersicht</a:t>
          </a:r>
        </a:p>
      </xdr:txBody>
    </xdr:sp>
    <xdr:clientData fPrintsWithSheet="0"/>
  </xdr:twoCellAnchor>
  <xdr:twoCellAnchor>
    <xdr:from>
      <xdr:col>1</xdr:col>
      <xdr:colOff>0</xdr:colOff>
      <xdr:row>6</xdr:row>
      <xdr:rowOff>6414</xdr:rowOff>
    </xdr:from>
    <xdr:to>
      <xdr:col>2</xdr:col>
      <xdr:colOff>594638</xdr:colOff>
      <xdr:row>7</xdr:row>
      <xdr:rowOff>69921</xdr:rowOff>
    </xdr:to>
    <xdr:sp macro="" textlink="">
      <xdr:nvSpPr>
        <xdr:cNvPr id="12" name="Rahmen 11">
          <a:hlinkClick xmlns:r="http://schemas.openxmlformats.org/officeDocument/2006/relationships" r:id="rId5"/>
          <a:extLst>
            <a:ext uri="{FF2B5EF4-FFF2-40B4-BE49-F238E27FC236}">
              <a16:creationId xmlns:a16="http://schemas.microsoft.com/office/drawing/2014/main" id="{00000000-0008-0000-0900-00000C000000}"/>
            </a:ext>
          </a:extLst>
        </xdr:cNvPr>
        <xdr:cNvSpPr/>
      </xdr:nvSpPr>
      <xdr:spPr bwMode="auto">
        <a:xfrm>
          <a:off x="314325" y="1701864"/>
          <a:ext cx="1289963" cy="292107"/>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Erläuterungen</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2</xdr:col>
      <xdr:colOff>933450</xdr:colOff>
      <xdr:row>2</xdr:row>
      <xdr:rowOff>145256</xdr:rowOff>
    </xdr:to>
    <xdr:pic>
      <xdr:nvPicPr>
        <xdr:cNvPr id="115757" name="Grafik 8" descr="SNB_LOGO_46_RGB.jpg">
          <a:extLst>
            <a:ext uri="{FF2B5EF4-FFF2-40B4-BE49-F238E27FC236}">
              <a16:creationId xmlns:a16="http://schemas.microsoft.com/office/drawing/2014/main" id="{00000000-0008-0000-0A00-00002DC40100}"/>
            </a:ext>
          </a:extLst>
        </xdr:cNvPr>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61950" y="57150"/>
          <a:ext cx="1581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11906</xdr:colOff>
      <xdr:row>3</xdr:row>
      <xdr:rowOff>11908</xdr:rowOff>
    </xdr:from>
    <xdr:to>
      <xdr:col>2</xdr:col>
      <xdr:colOff>606544</xdr:colOff>
      <xdr:row>4</xdr:row>
      <xdr:rowOff>83364</xdr:rowOff>
    </xdr:to>
    <xdr:sp macro="" textlink="">
      <xdr:nvSpPr>
        <xdr:cNvPr id="4" name="Rahmen 3">
          <a:hlinkClick xmlns:r="http://schemas.openxmlformats.org/officeDocument/2006/relationships" r:id="rId2"/>
          <a:extLst>
            <a:ext uri="{FF2B5EF4-FFF2-40B4-BE49-F238E27FC236}">
              <a16:creationId xmlns:a16="http://schemas.microsoft.com/office/drawing/2014/main" id="{00000000-0008-0000-0A00-000004000000}"/>
            </a:ext>
          </a:extLst>
        </xdr:cNvPr>
        <xdr:cNvSpPr/>
      </xdr:nvSpPr>
      <xdr:spPr bwMode="auto">
        <a:xfrm>
          <a:off x="326231" y="812008"/>
          <a:ext cx="1289963" cy="300056"/>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Anleitung</a:t>
          </a:r>
        </a:p>
      </xdr:txBody>
    </xdr:sp>
    <xdr:clientData fPrintsWithSheet="0"/>
  </xdr:twoCellAnchor>
  <xdr:twoCellAnchor>
    <xdr:from>
      <xdr:col>1</xdr:col>
      <xdr:colOff>11906</xdr:colOff>
      <xdr:row>4</xdr:row>
      <xdr:rowOff>83364</xdr:rowOff>
    </xdr:from>
    <xdr:to>
      <xdr:col>2</xdr:col>
      <xdr:colOff>606544</xdr:colOff>
      <xdr:row>5</xdr:row>
      <xdr:rowOff>165932</xdr:rowOff>
    </xdr:to>
    <xdr:sp macro="" textlink="">
      <xdr:nvSpPr>
        <xdr:cNvPr id="5" name="Rahmen 4">
          <a:hlinkClick xmlns:r="http://schemas.openxmlformats.org/officeDocument/2006/relationships" r:id="rId3"/>
          <a:extLst>
            <a:ext uri="{FF2B5EF4-FFF2-40B4-BE49-F238E27FC236}">
              <a16:creationId xmlns:a16="http://schemas.microsoft.com/office/drawing/2014/main" id="{00000000-0008-0000-0A00-000005000000}"/>
            </a:ext>
          </a:extLst>
        </xdr:cNvPr>
        <xdr:cNvSpPr/>
      </xdr:nvSpPr>
      <xdr:spPr bwMode="auto">
        <a:xfrm>
          <a:off x="326231" y="1112064"/>
          <a:ext cx="1289963" cy="311168"/>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Start</a:t>
          </a:r>
        </a:p>
      </xdr:txBody>
    </xdr:sp>
    <xdr:clientData fPrintsWithSheet="0"/>
  </xdr:twoCellAnchor>
  <xdr:twoCellAnchor>
    <xdr:from>
      <xdr:col>1</xdr:col>
      <xdr:colOff>11906</xdr:colOff>
      <xdr:row>5</xdr:row>
      <xdr:rowOff>165931</xdr:rowOff>
    </xdr:from>
    <xdr:to>
      <xdr:col>2</xdr:col>
      <xdr:colOff>606544</xdr:colOff>
      <xdr:row>6</xdr:row>
      <xdr:rowOff>215160</xdr:rowOff>
    </xdr:to>
    <xdr:sp macro="" textlink="">
      <xdr:nvSpPr>
        <xdr:cNvPr id="6" name="Rahmen 5">
          <a:hlinkClick xmlns:r="http://schemas.openxmlformats.org/officeDocument/2006/relationships" r:id="rId4"/>
          <a:extLst>
            <a:ext uri="{FF2B5EF4-FFF2-40B4-BE49-F238E27FC236}">
              <a16:creationId xmlns:a16="http://schemas.microsoft.com/office/drawing/2014/main" id="{00000000-0008-0000-0A00-000006000000}"/>
            </a:ext>
          </a:extLst>
        </xdr:cNvPr>
        <xdr:cNvSpPr/>
      </xdr:nvSpPr>
      <xdr:spPr bwMode="auto">
        <a:xfrm>
          <a:off x="326231" y="1423231"/>
          <a:ext cx="1289963" cy="277829"/>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Übersicht</a:t>
          </a:r>
        </a:p>
      </xdr:txBody>
    </xdr:sp>
    <xdr:clientData fPrintsWithSheet="0"/>
  </xdr:twoCellAnchor>
  <xdr:twoCellAnchor>
    <xdr:from>
      <xdr:col>1</xdr:col>
      <xdr:colOff>11906</xdr:colOff>
      <xdr:row>6</xdr:row>
      <xdr:rowOff>215159</xdr:rowOff>
    </xdr:from>
    <xdr:to>
      <xdr:col>2</xdr:col>
      <xdr:colOff>606544</xdr:colOff>
      <xdr:row>8</xdr:row>
      <xdr:rowOff>58015</xdr:rowOff>
    </xdr:to>
    <xdr:sp macro="" textlink="">
      <xdr:nvSpPr>
        <xdr:cNvPr id="7" name="Rahmen 6">
          <a:hlinkClick xmlns:r="http://schemas.openxmlformats.org/officeDocument/2006/relationships" r:id="rId5"/>
          <a:extLst>
            <a:ext uri="{FF2B5EF4-FFF2-40B4-BE49-F238E27FC236}">
              <a16:creationId xmlns:a16="http://schemas.microsoft.com/office/drawing/2014/main" id="{00000000-0008-0000-0A00-000007000000}"/>
            </a:ext>
          </a:extLst>
        </xdr:cNvPr>
        <xdr:cNvSpPr/>
      </xdr:nvSpPr>
      <xdr:spPr bwMode="auto">
        <a:xfrm>
          <a:off x="326231" y="1701059"/>
          <a:ext cx="1289963" cy="300056"/>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Erläuterungen</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2</xdr:col>
      <xdr:colOff>9527</xdr:colOff>
      <xdr:row>38</xdr:row>
      <xdr:rowOff>123826</xdr:rowOff>
    </xdr:from>
    <xdr:to>
      <xdr:col>6</xdr:col>
      <xdr:colOff>724389</xdr:colOff>
      <xdr:row>59</xdr:row>
      <xdr:rowOff>7389</xdr:rowOff>
    </xdr:to>
    <xdr:pic>
      <xdr:nvPicPr>
        <xdr:cNvPr id="116849" name="Grafik 11">
          <a:extLst>
            <a:ext uri="{FF2B5EF4-FFF2-40B4-BE49-F238E27FC236}">
              <a16:creationId xmlns:a16="http://schemas.microsoft.com/office/drawing/2014/main" id="{00000000-0008-0000-0B00-000071C8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8683" y="9625014"/>
          <a:ext cx="5215425" cy="3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166689</xdr:colOff>
      <xdr:row>339</xdr:row>
      <xdr:rowOff>80963</xdr:rowOff>
    </xdr:from>
    <xdr:to>
      <xdr:col>6</xdr:col>
      <xdr:colOff>889464</xdr:colOff>
      <xdr:row>359</xdr:row>
      <xdr:rowOff>131213</xdr:rowOff>
    </xdr:to>
    <xdr:pic>
      <xdr:nvPicPr>
        <xdr:cNvPr id="116850" name="Picture 7">
          <a:extLst>
            <a:ext uri="{FF2B5EF4-FFF2-40B4-BE49-F238E27FC236}">
              <a16:creationId xmlns:a16="http://schemas.microsoft.com/office/drawing/2014/main" id="{00000000-0008-0000-0B00-000072C801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5845" y="65720119"/>
          <a:ext cx="5223338" cy="3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71441</xdr:colOff>
      <xdr:row>421</xdr:row>
      <xdr:rowOff>154785</xdr:rowOff>
    </xdr:from>
    <xdr:to>
      <xdr:col>6</xdr:col>
      <xdr:colOff>929173</xdr:colOff>
      <xdr:row>437</xdr:row>
      <xdr:rowOff>43785</xdr:rowOff>
    </xdr:to>
    <xdr:pic>
      <xdr:nvPicPr>
        <xdr:cNvPr id="116852" name="Picture 1">
          <a:extLst>
            <a:ext uri="{FF2B5EF4-FFF2-40B4-BE49-F238E27FC236}">
              <a16:creationId xmlns:a16="http://schemas.microsoft.com/office/drawing/2014/main" id="{00000000-0008-0000-0B00-000074C801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40597" y="81688785"/>
          <a:ext cx="5358295" cy="255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690561</xdr:colOff>
      <xdr:row>555</xdr:row>
      <xdr:rowOff>169067</xdr:rowOff>
    </xdr:from>
    <xdr:to>
      <xdr:col>10</xdr:col>
      <xdr:colOff>397775</xdr:colOff>
      <xdr:row>576</xdr:row>
      <xdr:rowOff>160067</xdr:rowOff>
    </xdr:to>
    <xdr:pic>
      <xdr:nvPicPr>
        <xdr:cNvPr id="116853" name="Picture 3">
          <a:extLst>
            <a:ext uri="{FF2B5EF4-FFF2-40B4-BE49-F238E27FC236}">
              <a16:creationId xmlns:a16="http://schemas.microsoft.com/office/drawing/2014/main" id="{00000000-0008-0000-0B00-000075C801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842" t="-1151" r="4630"/>
        <a:stretch>
          <a:fillRect/>
        </a:stretch>
      </xdr:blipFill>
      <xdr:spPr bwMode="auto">
        <a:xfrm>
          <a:off x="833436" y="116288342"/>
          <a:ext cx="9156014" cy="34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30953</xdr:colOff>
      <xdr:row>0</xdr:row>
      <xdr:rowOff>52387</xdr:rowOff>
    </xdr:from>
    <xdr:to>
      <xdr:col>3</xdr:col>
      <xdr:colOff>258747</xdr:colOff>
      <xdr:row>1</xdr:row>
      <xdr:rowOff>457969</xdr:rowOff>
    </xdr:to>
    <xdr:pic>
      <xdr:nvPicPr>
        <xdr:cNvPr id="116854" name="Grafik 8" descr="SNB_LOGO_46_RGB.jpg">
          <a:extLst>
            <a:ext uri="{FF2B5EF4-FFF2-40B4-BE49-F238E27FC236}">
              <a16:creationId xmlns:a16="http://schemas.microsoft.com/office/drawing/2014/main" id="{00000000-0008-0000-0B00-000076C80100}"/>
            </a:ext>
          </a:extLst>
        </xdr:cNvPr>
        <xdr:cNvPicPr>
          <a:picLocks noChangeAspect="1"/>
        </xdr:cNvPicPr>
      </xdr:nvPicPr>
      <xdr:blipFill>
        <a:blip xmlns:r="http://schemas.openxmlformats.org/officeDocument/2006/relationships" r:embed="rId5" cstate="print">
          <a:grayscl/>
          <a:extLst>
            <a:ext uri="{28A0092B-C50C-407E-A947-70E740481C1C}">
              <a14:useLocalDpi xmlns:a14="http://schemas.microsoft.com/office/drawing/2010/main" val="0"/>
            </a:ext>
          </a:extLst>
        </a:blip>
        <a:srcRect/>
        <a:stretch>
          <a:fillRect/>
        </a:stretch>
      </xdr:blipFill>
      <xdr:spPr bwMode="auto">
        <a:xfrm>
          <a:off x="173828" y="52387"/>
          <a:ext cx="1573200" cy="6079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2638425</xdr:colOff>
      <xdr:row>1</xdr:row>
      <xdr:rowOff>152400</xdr:rowOff>
    </xdr:from>
    <xdr:to>
      <xdr:col>11</xdr:col>
      <xdr:colOff>0</xdr:colOff>
      <xdr:row>1</xdr:row>
      <xdr:rowOff>400050</xdr:rowOff>
    </xdr:to>
    <xdr:sp macro="" textlink="">
      <xdr:nvSpPr>
        <xdr:cNvPr id="19" name="Rahmen 18">
          <a:hlinkClick xmlns:r="http://schemas.openxmlformats.org/officeDocument/2006/relationships" r:id="rId6"/>
          <a:extLst>
            <a:ext uri="{FF2B5EF4-FFF2-40B4-BE49-F238E27FC236}">
              <a16:creationId xmlns:a16="http://schemas.microsoft.com/office/drawing/2014/main" id="{00000000-0008-0000-0B00-000013000000}"/>
            </a:ext>
          </a:extLst>
        </xdr:cNvPr>
        <xdr:cNvSpPr/>
      </xdr:nvSpPr>
      <xdr:spPr bwMode="auto">
        <a:xfrm>
          <a:off x="9144000" y="352425"/>
          <a:ext cx="1228725" cy="247650"/>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Anleitung</a:t>
          </a:r>
        </a:p>
      </xdr:txBody>
    </xdr:sp>
    <xdr:clientData fPrintsWithSheet="0"/>
  </xdr:twoCellAnchor>
  <xdr:twoCellAnchor>
    <xdr:from>
      <xdr:col>8</xdr:col>
      <xdr:colOff>2638425</xdr:colOff>
      <xdr:row>1</xdr:row>
      <xdr:rowOff>400050</xdr:rowOff>
    </xdr:from>
    <xdr:to>
      <xdr:col>11</xdr:col>
      <xdr:colOff>0</xdr:colOff>
      <xdr:row>1</xdr:row>
      <xdr:rowOff>657225</xdr:rowOff>
    </xdr:to>
    <xdr:sp macro="" textlink="">
      <xdr:nvSpPr>
        <xdr:cNvPr id="20" name="Rahmen 19">
          <a:hlinkClick xmlns:r="http://schemas.openxmlformats.org/officeDocument/2006/relationships" r:id="rId7"/>
          <a:extLst>
            <a:ext uri="{FF2B5EF4-FFF2-40B4-BE49-F238E27FC236}">
              <a16:creationId xmlns:a16="http://schemas.microsoft.com/office/drawing/2014/main" id="{00000000-0008-0000-0B00-000014000000}"/>
            </a:ext>
          </a:extLst>
        </xdr:cNvPr>
        <xdr:cNvSpPr/>
      </xdr:nvSpPr>
      <xdr:spPr bwMode="auto">
        <a:xfrm>
          <a:off x="9144000" y="600075"/>
          <a:ext cx="1228725" cy="257175"/>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Start</a:t>
          </a:r>
        </a:p>
      </xdr:txBody>
    </xdr:sp>
    <xdr:clientData fPrintsWithSheet="0"/>
  </xdr:twoCellAnchor>
  <xdr:twoCellAnchor>
    <xdr:from>
      <xdr:col>8</xdr:col>
      <xdr:colOff>2638425</xdr:colOff>
      <xdr:row>1</xdr:row>
      <xdr:rowOff>657225</xdr:rowOff>
    </xdr:from>
    <xdr:to>
      <xdr:col>11</xdr:col>
      <xdr:colOff>0</xdr:colOff>
      <xdr:row>2</xdr:row>
      <xdr:rowOff>190500</xdr:rowOff>
    </xdr:to>
    <xdr:sp macro="" textlink="">
      <xdr:nvSpPr>
        <xdr:cNvPr id="21" name="Rahmen 20">
          <a:hlinkClick xmlns:r="http://schemas.openxmlformats.org/officeDocument/2006/relationships" r:id="rId8"/>
          <a:extLst>
            <a:ext uri="{FF2B5EF4-FFF2-40B4-BE49-F238E27FC236}">
              <a16:creationId xmlns:a16="http://schemas.microsoft.com/office/drawing/2014/main" id="{00000000-0008-0000-0B00-000015000000}"/>
            </a:ext>
          </a:extLst>
        </xdr:cNvPr>
        <xdr:cNvSpPr/>
      </xdr:nvSpPr>
      <xdr:spPr bwMode="auto">
        <a:xfrm>
          <a:off x="9144000" y="857250"/>
          <a:ext cx="1228725" cy="247650"/>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Übersicht</a:t>
          </a:r>
        </a:p>
      </xdr:txBody>
    </xdr:sp>
    <xdr:clientData fPrintsWithSheet="0"/>
  </xdr:twoCellAnchor>
  <xdr:twoCellAnchor>
    <xdr:from>
      <xdr:col>2</xdr:col>
      <xdr:colOff>23813</xdr:colOff>
      <xdr:row>84</xdr:row>
      <xdr:rowOff>47621</xdr:rowOff>
    </xdr:from>
    <xdr:to>
      <xdr:col>8</xdr:col>
      <xdr:colOff>2254554</xdr:colOff>
      <xdr:row>95</xdr:row>
      <xdr:rowOff>86058</xdr:rowOff>
    </xdr:to>
    <xdr:pic>
      <xdr:nvPicPr>
        <xdr:cNvPr id="116856" name="Grafik 2">
          <a:extLst>
            <a:ext uri="{FF2B5EF4-FFF2-40B4-BE49-F238E27FC236}">
              <a16:creationId xmlns:a16="http://schemas.microsoft.com/office/drawing/2014/main" id="{00000000-0008-0000-0B00-000078C801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92969" y="19430996"/>
          <a:ext cx="7862398" cy="187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702467</xdr:colOff>
      <xdr:row>119</xdr:row>
      <xdr:rowOff>11906</xdr:rowOff>
    </xdr:from>
    <xdr:to>
      <xdr:col>6</xdr:col>
      <xdr:colOff>908012</xdr:colOff>
      <xdr:row>148</xdr:row>
      <xdr:rowOff>145968</xdr:rowOff>
    </xdr:to>
    <xdr:pic>
      <xdr:nvPicPr>
        <xdr:cNvPr id="116857" name="Grafik 21">
          <a:extLst>
            <a:ext uri="{FF2B5EF4-FFF2-40B4-BE49-F238E27FC236}">
              <a16:creationId xmlns:a16="http://schemas.microsoft.com/office/drawing/2014/main" id="{00000000-0008-0000-0B00-000079C801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845342" y="26443781"/>
          <a:ext cx="5432389" cy="496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690563</xdr:colOff>
      <xdr:row>251</xdr:row>
      <xdr:rowOff>107157</xdr:rowOff>
    </xdr:from>
    <xdr:to>
      <xdr:col>8</xdr:col>
      <xdr:colOff>1143668</xdr:colOff>
      <xdr:row>282</xdr:row>
      <xdr:rowOff>123844</xdr:rowOff>
    </xdr:to>
    <xdr:pic>
      <xdr:nvPicPr>
        <xdr:cNvPr id="116858" name="Grafik 2">
          <a:extLst>
            <a:ext uri="{FF2B5EF4-FFF2-40B4-BE49-F238E27FC236}">
              <a16:creationId xmlns:a16="http://schemas.microsoft.com/office/drawing/2014/main" id="{00000000-0008-0000-0B00-00007AC801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833438" y="47351157"/>
          <a:ext cx="6811043" cy="51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286</xdr:row>
      <xdr:rowOff>71438</xdr:rowOff>
    </xdr:from>
    <xdr:to>
      <xdr:col>8</xdr:col>
      <xdr:colOff>2286000</xdr:colOff>
      <xdr:row>306</xdr:row>
      <xdr:rowOff>100014</xdr:rowOff>
    </xdr:to>
    <xdr:pic>
      <xdr:nvPicPr>
        <xdr:cNvPr id="116859" name="Grafik 3">
          <a:extLst>
            <a:ext uri="{FF2B5EF4-FFF2-40B4-BE49-F238E27FC236}">
              <a16:creationId xmlns:a16="http://schemas.microsoft.com/office/drawing/2014/main" id="{00000000-0008-0000-0B00-00007BC801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869156" y="53721001"/>
          <a:ext cx="7917657" cy="3362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200026</xdr:colOff>
      <xdr:row>518</xdr:row>
      <xdr:rowOff>133350</xdr:rowOff>
    </xdr:from>
    <xdr:to>
      <xdr:col>6</xdr:col>
      <xdr:colOff>942976</xdr:colOff>
      <xdr:row>537</xdr:row>
      <xdr:rowOff>102394</xdr:rowOff>
    </xdr:to>
    <xdr:pic>
      <xdr:nvPicPr>
        <xdr:cNvPr id="116860" name="Grafik 5">
          <a:extLst>
            <a:ext uri="{FF2B5EF4-FFF2-40B4-BE49-F238E27FC236}">
              <a16:creationId xmlns:a16="http://schemas.microsoft.com/office/drawing/2014/main" id="{00000000-0008-0000-0B00-00007CC801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069182" y="102193725"/>
          <a:ext cx="5243513" cy="326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61912</xdr:colOff>
      <xdr:row>450</xdr:row>
      <xdr:rowOff>102393</xdr:rowOff>
    </xdr:from>
    <xdr:to>
      <xdr:col>10</xdr:col>
      <xdr:colOff>188118</xdr:colOff>
      <xdr:row>490</xdr:row>
      <xdr:rowOff>47624</xdr:rowOff>
    </xdr:to>
    <xdr:pic>
      <xdr:nvPicPr>
        <xdr:cNvPr id="116861" name="Grafik 17">
          <a:extLst>
            <a:ext uri="{FF2B5EF4-FFF2-40B4-BE49-F238E27FC236}">
              <a16:creationId xmlns:a16="http://schemas.microsoft.com/office/drawing/2014/main" id="{00000000-0008-0000-0B00-00007DC801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931068" y="86744174"/>
          <a:ext cx="8841581" cy="66127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753917</xdr:colOff>
      <xdr:row>186</xdr:row>
      <xdr:rowOff>190499</xdr:rowOff>
    </xdr:from>
    <xdr:to>
      <xdr:col>6</xdr:col>
      <xdr:colOff>313017</xdr:colOff>
      <xdr:row>214</xdr:row>
      <xdr:rowOff>159299</xdr:rowOff>
    </xdr:to>
    <xdr:pic>
      <xdr:nvPicPr>
        <xdr:cNvPr id="22" name="Grafik 21">
          <a:extLst>
            <a:ext uri="{FF2B5EF4-FFF2-40B4-BE49-F238E27FC236}">
              <a16:creationId xmlns:a16="http://schemas.microsoft.com/office/drawing/2014/main" id="{00000000-0008-0000-0B00-000016000000}"/>
            </a:ext>
          </a:extLst>
        </xdr:cNvPr>
        <xdr:cNvPicPr>
          <a:picLocks/>
        </xdr:cNvPicPr>
      </xdr:nvPicPr>
      <xdr:blipFill>
        <a:blip xmlns:r="http://schemas.openxmlformats.org/officeDocument/2006/relationships" r:embed="rId15"/>
        <a:stretch>
          <a:fillRect/>
        </a:stretch>
      </xdr:blipFill>
      <xdr:spPr>
        <a:xfrm>
          <a:off x="906317" y="39712899"/>
          <a:ext cx="5032800" cy="5302800"/>
        </a:xfrm>
        <a:prstGeom prst="rect">
          <a:avLst/>
        </a:prstGeom>
      </xdr:spPr>
    </xdr:pic>
    <xdr:clientData/>
  </xdr:twoCellAnchor>
  <xdr:twoCellAnchor>
    <xdr:from>
      <xdr:col>2</xdr:col>
      <xdr:colOff>0</xdr:colOff>
      <xdr:row>379</xdr:row>
      <xdr:rowOff>0</xdr:rowOff>
    </xdr:from>
    <xdr:to>
      <xdr:col>8</xdr:col>
      <xdr:colOff>203602</xdr:colOff>
      <xdr:row>413</xdr:row>
      <xdr:rowOff>57150</xdr:rowOff>
    </xdr:to>
    <xdr:grpSp>
      <xdr:nvGrpSpPr>
        <xdr:cNvPr id="2" name="Gruppieren 1">
          <a:extLst>
            <a:ext uri="{FF2B5EF4-FFF2-40B4-BE49-F238E27FC236}">
              <a16:creationId xmlns:a16="http://schemas.microsoft.com/office/drawing/2014/main" id="{00000000-0008-0000-0B00-000002000000}"/>
            </a:ext>
          </a:extLst>
        </xdr:cNvPr>
        <xdr:cNvGrpSpPr>
          <a:grpSpLocks noChangeAspect="1"/>
        </xdr:cNvGrpSpPr>
      </xdr:nvGrpSpPr>
      <xdr:grpSpPr>
        <a:xfrm>
          <a:off x="904875" y="79716313"/>
          <a:ext cx="6117040" cy="5534025"/>
          <a:chOff x="866775" y="80695800"/>
          <a:chExt cx="5294337" cy="5040783"/>
        </a:xfrm>
      </xdr:grpSpPr>
      <xdr:sp macro="" textlink="">
        <xdr:nvSpPr>
          <xdr:cNvPr id="297" name="Rectangle 14">
            <a:extLst>
              <a:ext uri="{FF2B5EF4-FFF2-40B4-BE49-F238E27FC236}">
                <a16:creationId xmlns:a16="http://schemas.microsoft.com/office/drawing/2014/main" id="{00000000-0008-0000-0B00-000029010000}"/>
              </a:ext>
            </a:extLst>
          </xdr:cNvPr>
          <xdr:cNvSpPr>
            <a:spLocks noChangeArrowheads="1"/>
          </xdr:cNvSpPr>
        </xdr:nvSpPr>
        <xdr:spPr bwMode="auto">
          <a:xfrm>
            <a:off x="3594229" y="84232921"/>
            <a:ext cx="1070588" cy="631586"/>
          </a:xfrm>
          <a:prstGeom prst="rect">
            <a:avLst/>
          </a:prstGeom>
          <a:solidFill>
            <a:schemeClr val="tx2">
              <a:lumMod val="20000"/>
              <a:lumOff val="80000"/>
            </a:scheme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grpSp>
        <xdr:nvGrpSpPr>
          <xdr:cNvPr id="298" name="Gruppieren 297">
            <a:extLst>
              <a:ext uri="{FF2B5EF4-FFF2-40B4-BE49-F238E27FC236}">
                <a16:creationId xmlns:a16="http://schemas.microsoft.com/office/drawing/2014/main" id="{00000000-0008-0000-0B00-00002A010000}"/>
              </a:ext>
            </a:extLst>
          </xdr:cNvPr>
          <xdr:cNvGrpSpPr/>
        </xdr:nvGrpSpPr>
        <xdr:grpSpPr>
          <a:xfrm>
            <a:off x="866775" y="80695800"/>
            <a:ext cx="5294337" cy="5040783"/>
            <a:chOff x="2085975" y="1052512"/>
            <a:chExt cx="5294337" cy="5040783"/>
          </a:xfrm>
        </xdr:grpSpPr>
        <xdr:sp macro="" textlink="">
          <xdr:nvSpPr>
            <xdr:cNvPr id="302" name="AutoShape 3">
              <a:extLst>
                <a:ext uri="{FF2B5EF4-FFF2-40B4-BE49-F238E27FC236}">
                  <a16:creationId xmlns:a16="http://schemas.microsoft.com/office/drawing/2014/main" id="{00000000-0008-0000-0B00-00002E010000}"/>
                </a:ext>
              </a:extLst>
            </xdr:cNvPr>
            <xdr:cNvSpPr>
              <a:spLocks noChangeAspect="1" noChangeArrowheads="1" noTextEdit="1"/>
            </xdr:cNvSpPr>
          </xdr:nvSpPr>
          <xdr:spPr bwMode="auto">
            <a:xfrm>
              <a:off x="2085975" y="1052512"/>
              <a:ext cx="5294337" cy="5040783"/>
            </a:xfrm>
            <a:prstGeom prst="rect">
              <a:avLst/>
            </a:prstGeom>
            <a:noFill/>
            <a:ln w="9525" cap="flat" cmpd="sng" algn="ctr">
              <a:solidFill>
                <a:srgbClr val="000000"/>
              </a:solidFill>
              <a:prstDash val="solid"/>
              <a:miter lim="800000"/>
              <a:headEnd type="none" w="med" len="med"/>
              <a:tailEnd type="none" w="med" len="med"/>
            </a:ln>
            <a:extLst>
              <a:ext uri="{909E8E84-426E-40DD-AFC4-6F175D3DCCD1}">
                <a14:hiddenFill xmlns:a14="http://schemas.microsoft.com/office/drawing/2010/main">
                  <a:solidFill>
                    <a:srgbClr val="FFFFFF"/>
                  </a:solidFill>
                </a14:hiddenFill>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latin typeface="Arial" pitchFamily="34" charset="0"/>
                <a:cs typeface="Arial" pitchFamily="34" charset="0"/>
              </a:endParaRPr>
            </a:p>
          </xdr:txBody>
        </xdr:sp>
        <xdr:sp macro="" textlink="">
          <xdr:nvSpPr>
            <xdr:cNvPr id="303" name="Rectangle 5">
              <a:extLst>
                <a:ext uri="{FF2B5EF4-FFF2-40B4-BE49-F238E27FC236}">
                  <a16:creationId xmlns:a16="http://schemas.microsoft.com/office/drawing/2014/main" id="{00000000-0008-0000-0B00-00002F010000}"/>
                </a:ext>
              </a:extLst>
            </xdr:cNvPr>
            <xdr:cNvSpPr>
              <a:spLocks noChangeArrowheads="1"/>
            </xdr:cNvSpPr>
          </xdr:nvSpPr>
          <xdr:spPr bwMode="auto">
            <a:xfrm>
              <a:off x="3481388" y="2428875"/>
              <a:ext cx="20638" cy="871537"/>
            </a:xfrm>
            <a:prstGeom prst="rect">
              <a:avLst/>
            </a:prstGeom>
            <a:solidFill>
              <a:srgbClr val="000000"/>
            </a:solidFill>
            <a:ln w="0" cap="flat">
              <a:solidFill>
                <a:srgbClr val="000000"/>
              </a:solidFill>
              <a:prstDash val="solid"/>
              <a:round/>
              <a:headEnd/>
              <a:tailEnd/>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latin typeface="Arial" pitchFamily="34" charset="0"/>
                <a:cs typeface="Arial" pitchFamily="34" charset="0"/>
              </a:endParaRPr>
            </a:p>
          </xdr:txBody>
        </xdr:sp>
        <xdr:sp macro="" textlink="">
          <xdr:nvSpPr>
            <xdr:cNvPr id="304" name="Freeform 6">
              <a:extLst>
                <a:ext uri="{FF2B5EF4-FFF2-40B4-BE49-F238E27FC236}">
                  <a16:creationId xmlns:a16="http://schemas.microsoft.com/office/drawing/2014/main" id="{00000000-0008-0000-0B00-000030010000}"/>
                </a:ext>
              </a:extLst>
            </xdr:cNvPr>
            <xdr:cNvSpPr>
              <a:spLocks/>
            </xdr:cNvSpPr>
          </xdr:nvSpPr>
          <xdr:spPr bwMode="auto">
            <a:xfrm>
              <a:off x="3487738" y="1590675"/>
              <a:ext cx="1219200" cy="466725"/>
            </a:xfrm>
            <a:custGeom>
              <a:avLst/>
              <a:gdLst>
                <a:gd name="T0" fmla="*/ 0 w 768"/>
                <a:gd name="T1" fmla="*/ 282 h 294"/>
                <a:gd name="T2" fmla="*/ 763 w 768"/>
                <a:gd name="T3" fmla="*/ 0 h 294"/>
                <a:gd name="T4" fmla="*/ 768 w 768"/>
                <a:gd name="T5" fmla="*/ 12 h 294"/>
                <a:gd name="T6" fmla="*/ 5 w 768"/>
                <a:gd name="T7" fmla="*/ 294 h 294"/>
                <a:gd name="T8" fmla="*/ 0 w 768"/>
                <a:gd name="T9" fmla="*/ 282 h 294"/>
              </a:gdLst>
              <a:ahLst/>
              <a:cxnLst>
                <a:cxn ang="0">
                  <a:pos x="T0" y="T1"/>
                </a:cxn>
                <a:cxn ang="0">
                  <a:pos x="T2" y="T3"/>
                </a:cxn>
                <a:cxn ang="0">
                  <a:pos x="T4" y="T5"/>
                </a:cxn>
                <a:cxn ang="0">
                  <a:pos x="T6" y="T7"/>
                </a:cxn>
                <a:cxn ang="0">
                  <a:pos x="T8" y="T9"/>
                </a:cxn>
              </a:cxnLst>
              <a:rect l="0" t="0" r="r" b="b"/>
              <a:pathLst>
                <a:path w="768" h="294">
                  <a:moveTo>
                    <a:pt x="0" y="282"/>
                  </a:moveTo>
                  <a:lnTo>
                    <a:pt x="763" y="0"/>
                  </a:lnTo>
                  <a:lnTo>
                    <a:pt x="768" y="12"/>
                  </a:lnTo>
                  <a:lnTo>
                    <a:pt x="5" y="294"/>
                  </a:lnTo>
                  <a:lnTo>
                    <a:pt x="0" y="282"/>
                  </a:lnTo>
                  <a:close/>
                </a:path>
              </a:pathLst>
            </a:custGeom>
            <a:solidFill>
              <a:srgbClr val="000000"/>
            </a:solidFill>
            <a:ln w="0" cap="flat">
              <a:solidFill>
                <a:srgbClr val="000000"/>
              </a:solidFill>
              <a:prstDash val="solid"/>
              <a:round/>
              <a:headEnd/>
              <a:tailEnd/>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latin typeface="Arial" pitchFamily="34" charset="0"/>
                <a:cs typeface="Arial" pitchFamily="34" charset="0"/>
              </a:endParaRPr>
            </a:p>
          </xdr:txBody>
        </xdr:sp>
        <xdr:sp macro="" textlink="">
          <xdr:nvSpPr>
            <xdr:cNvPr id="305" name="Freeform 7">
              <a:extLst>
                <a:ext uri="{FF2B5EF4-FFF2-40B4-BE49-F238E27FC236}">
                  <a16:creationId xmlns:a16="http://schemas.microsoft.com/office/drawing/2014/main" id="{00000000-0008-0000-0B00-000031010000}"/>
                </a:ext>
              </a:extLst>
            </xdr:cNvPr>
            <xdr:cNvSpPr>
              <a:spLocks/>
            </xdr:cNvSpPr>
          </xdr:nvSpPr>
          <xdr:spPr bwMode="auto">
            <a:xfrm>
              <a:off x="4684713" y="1600200"/>
              <a:ext cx="76200" cy="947737"/>
            </a:xfrm>
            <a:custGeom>
              <a:avLst/>
              <a:gdLst>
                <a:gd name="T0" fmla="*/ 12 w 48"/>
                <a:gd name="T1" fmla="*/ 0 h 597"/>
                <a:gd name="T2" fmla="*/ 48 w 48"/>
                <a:gd name="T3" fmla="*/ 596 h 597"/>
                <a:gd name="T4" fmla="*/ 35 w 48"/>
                <a:gd name="T5" fmla="*/ 597 h 597"/>
                <a:gd name="T6" fmla="*/ 0 w 48"/>
                <a:gd name="T7" fmla="*/ 0 h 597"/>
                <a:gd name="T8" fmla="*/ 12 w 48"/>
                <a:gd name="T9" fmla="*/ 0 h 597"/>
              </a:gdLst>
              <a:ahLst/>
              <a:cxnLst>
                <a:cxn ang="0">
                  <a:pos x="T0" y="T1"/>
                </a:cxn>
                <a:cxn ang="0">
                  <a:pos x="T2" y="T3"/>
                </a:cxn>
                <a:cxn ang="0">
                  <a:pos x="T4" y="T5"/>
                </a:cxn>
                <a:cxn ang="0">
                  <a:pos x="T6" y="T7"/>
                </a:cxn>
                <a:cxn ang="0">
                  <a:pos x="T8" y="T9"/>
                </a:cxn>
              </a:cxnLst>
              <a:rect l="0" t="0" r="r" b="b"/>
              <a:pathLst>
                <a:path w="48" h="597">
                  <a:moveTo>
                    <a:pt x="12" y="0"/>
                  </a:moveTo>
                  <a:lnTo>
                    <a:pt x="48" y="596"/>
                  </a:lnTo>
                  <a:lnTo>
                    <a:pt x="35" y="597"/>
                  </a:lnTo>
                  <a:lnTo>
                    <a:pt x="0" y="0"/>
                  </a:lnTo>
                  <a:lnTo>
                    <a:pt x="12" y="0"/>
                  </a:lnTo>
                  <a:close/>
                </a:path>
              </a:pathLst>
            </a:custGeom>
            <a:solidFill>
              <a:srgbClr val="000000"/>
            </a:solidFill>
            <a:ln w="0" cap="flat">
              <a:solidFill>
                <a:srgbClr val="000000"/>
              </a:solidFill>
              <a:prstDash val="solid"/>
              <a:round/>
              <a:headEnd/>
              <a:tailEnd/>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latin typeface="Arial" pitchFamily="34" charset="0"/>
                <a:cs typeface="Arial" pitchFamily="34" charset="0"/>
              </a:endParaRPr>
            </a:p>
          </xdr:txBody>
        </xdr:sp>
        <xdr:sp macro="" textlink="">
          <xdr:nvSpPr>
            <xdr:cNvPr id="306" name="Rectangle 8">
              <a:extLst>
                <a:ext uri="{FF2B5EF4-FFF2-40B4-BE49-F238E27FC236}">
                  <a16:creationId xmlns:a16="http://schemas.microsoft.com/office/drawing/2014/main" id="{00000000-0008-0000-0B00-000032010000}"/>
                </a:ext>
              </a:extLst>
            </xdr:cNvPr>
            <xdr:cNvSpPr>
              <a:spLocks noChangeArrowheads="1"/>
            </xdr:cNvSpPr>
          </xdr:nvSpPr>
          <xdr:spPr bwMode="auto">
            <a:xfrm>
              <a:off x="5218113" y="2724150"/>
              <a:ext cx="446088" cy="19050"/>
            </a:xfrm>
            <a:prstGeom prst="rect">
              <a:avLst/>
            </a:prstGeom>
            <a:solidFill>
              <a:srgbClr val="000000"/>
            </a:solidFill>
            <a:ln w="0" cap="flat">
              <a:solidFill>
                <a:srgbClr val="000000"/>
              </a:solidFill>
              <a:prstDash val="solid"/>
              <a:round/>
              <a:headEnd/>
              <a:tailEnd/>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latin typeface="Arial" pitchFamily="34" charset="0"/>
                <a:cs typeface="Arial" pitchFamily="34" charset="0"/>
              </a:endParaRPr>
            </a:p>
          </xdr:txBody>
        </xdr:sp>
        <xdr:sp macro="" textlink="">
          <xdr:nvSpPr>
            <xdr:cNvPr id="307" name="Rectangle 9">
              <a:extLst>
                <a:ext uri="{FF2B5EF4-FFF2-40B4-BE49-F238E27FC236}">
                  <a16:creationId xmlns:a16="http://schemas.microsoft.com/office/drawing/2014/main" id="{00000000-0008-0000-0B00-000033010000}"/>
                </a:ext>
              </a:extLst>
            </xdr:cNvPr>
            <xdr:cNvSpPr>
              <a:spLocks noChangeArrowheads="1"/>
            </xdr:cNvSpPr>
          </xdr:nvSpPr>
          <xdr:spPr bwMode="auto">
            <a:xfrm>
              <a:off x="4743450" y="2921000"/>
              <a:ext cx="20638" cy="374650"/>
            </a:xfrm>
            <a:prstGeom prst="rect">
              <a:avLst/>
            </a:prstGeom>
            <a:solidFill>
              <a:srgbClr val="000000"/>
            </a:solidFill>
            <a:ln w="0" cap="flat">
              <a:solidFill>
                <a:srgbClr val="000000"/>
              </a:solidFill>
              <a:prstDash val="solid"/>
              <a:round/>
              <a:headEnd/>
              <a:tailEnd/>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latin typeface="Arial" pitchFamily="34" charset="0"/>
                <a:cs typeface="Arial" pitchFamily="34" charset="0"/>
              </a:endParaRPr>
            </a:p>
          </xdr:txBody>
        </xdr:sp>
        <xdr:sp macro="" textlink="">
          <xdr:nvSpPr>
            <xdr:cNvPr id="308" name="Rectangle 10">
              <a:extLst>
                <a:ext uri="{FF2B5EF4-FFF2-40B4-BE49-F238E27FC236}">
                  <a16:creationId xmlns:a16="http://schemas.microsoft.com/office/drawing/2014/main" id="{00000000-0008-0000-0B00-000034010000}"/>
                </a:ext>
              </a:extLst>
            </xdr:cNvPr>
            <xdr:cNvSpPr>
              <a:spLocks noChangeArrowheads="1"/>
            </xdr:cNvSpPr>
          </xdr:nvSpPr>
          <xdr:spPr bwMode="auto">
            <a:xfrm>
              <a:off x="3357563" y="1160463"/>
              <a:ext cx="2692400" cy="4445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latin typeface="Arial" pitchFamily="34" charset="0"/>
                <a:cs typeface="Arial" pitchFamily="34" charset="0"/>
              </a:endParaRPr>
            </a:p>
          </xdr:txBody>
        </xdr:sp>
        <xdr:sp macro="" textlink="">
          <xdr:nvSpPr>
            <xdr:cNvPr id="309" name="Freeform 11">
              <a:extLst>
                <a:ext uri="{FF2B5EF4-FFF2-40B4-BE49-F238E27FC236}">
                  <a16:creationId xmlns:a16="http://schemas.microsoft.com/office/drawing/2014/main" id="{00000000-0008-0000-0B00-000035010000}"/>
                </a:ext>
              </a:extLst>
            </xdr:cNvPr>
            <xdr:cNvSpPr>
              <a:spLocks noEditPoints="1"/>
            </xdr:cNvSpPr>
          </xdr:nvSpPr>
          <xdr:spPr bwMode="auto">
            <a:xfrm>
              <a:off x="3343275" y="1146175"/>
              <a:ext cx="2722563" cy="473075"/>
            </a:xfrm>
            <a:custGeom>
              <a:avLst/>
              <a:gdLst>
                <a:gd name="T0" fmla="*/ 0 w 4416"/>
                <a:gd name="T1" fmla="*/ 24 h 768"/>
                <a:gd name="T2" fmla="*/ 24 w 4416"/>
                <a:gd name="T3" fmla="*/ 0 h 768"/>
                <a:gd name="T4" fmla="*/ 4392 w 4416"/>
                <a:gd name="T5" fmla="*/ 0 h 768"/>
                <a:gd name="T6" fmla="*/ 4416 w 4416"/>
                <a:gd name="T7" fmla="*/ 24 h 768"/>
                <a:gd name="T8" fmla="*/ 4416 w 4416"/>
                <a:gd name="T9" fmla="*/ 744 h 768"/>
                <a:gd name="T10" fmla="*/ 4392 w 4416"/>
                <a:gd name="T11" fmla="*/ 768 h 768"/>
                <a:gd name="T12" fmla="*/ 24 w 4416"/>
                <a:gd name="T13" fmla="*/ 768 h 768"/>
                <a:gd name="T14" fmla="*/ 0 w 4416"/>
                <a:gd name="T15" fmla="*/ 744 h 768"/>
                <a:gd name="T16" fmla="*/ 0 w 4416"/>
                <a:gd name="T17" fmla="*/ 24 h 768"/>
                <a:gd name="T18" fmla="*/ 48 w 4416"/>
                <a:gd name="T19" fmla="*/ 744 h 768"/>
                <a:gd name="T20" fmla="*/ 24 w 4416"/>
                <a:gd name="T21" fmla="*/ 720 h 768"/>
                <a:gd name="T22" fmla="*/ 4392 w 4416"/>
                <a:gd name="T23" fmla="*/ 720 h 768"/>
                <a:gd name="T24" fmla="*/ 4368 w 4416"/>
                <a:gd name="T25" fmla="*/ 744 h 768"/>
                <a:gd name="T26" fmla="*/ 4368 w 4416"/>
                <a:gd name="T27" fmla="*/ 24 h 768"/>
                <a:gd name="T28" fmla="*/ 4392 w 4416"/>
                <a:gd name="T29" fmla="*/ 48 h 768"/>
                <a:gd name="T30" fmla="*/ 24 w 4416"/>
                <a:gd name="T31" fmla="*/ 48 h 768"/>
                <a:gd name="T32" fmla="*/ 48 w 4416"/>
                <a:gd name="T33" fmla="*/ 24 h 768"/>
                <a:gd name="T34" fmla="*/ 48 w 4416"/>
                <a:gd name="T35" fmla="*/ 744 h 7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4416" h="768">
                  <a:moveTo>
                    <a:pt x="0" y="24"/>
                  </a:moveTo>
                  <a:cubicBezTo>
                    <a:pt x="0" y="11"/>
                    <a:pt x="11" y="0"/>
                    <a:pt x="24" y="0"/>
                  </a:cubicBezTo>
                  <a:lnTo>
                    <a:pt x="4392" y="0"/>
                  </a:lnTo>
                  <a:cubicBezTo>
                    <a:pt x="4406" y="0"/>
                    <a:pt x="4416" y="11"/>
                    <a:pt x="4416" y="24"/>
                  </a:cubicBezTo>
                  <a:lnTo>
                    <a:pt x="4416" y="744"/>
                  </a:lnTo>
                  <a:cubicBezTo>
                    <a:pt x="4416" y="758"/>
                    <a:pt x="4406" y="768"/>
                    <a:pt x="4392" y="768"/>
                  </a:cubicBezTo>
                  <a:lnTo>
                    <a:pt x="24" y="768"/>
                  </a:lnTo>
                  <a:cubicBezTo>
                    <a:pt x="11" y="768"/>
                    <a:pt x="0" y="758"/>
                    <a:pt x="0" y="744"/>
                  </a:cubicBezTo>
                  <a:lnTo>
                    <a:pt x="0" y="24"/>
                  </a:lnTo>
                  <a:close/>
                  <a:moveTo>
                    <a:pt x="48" y="744"/>
                  </a:moveTo>
                  <a:lnTo>
                    <a:pt x="24" y="720"/>
                  </a:lnTo>
                  <a:lnTo>
                    <a:pt x="4392" y="720"/>
                  </a:lnTo>
                  <a:lnTo>
                    <a:pt x="4368" y="744"/>
                  </a:lnTo>
                  <a:lnTo>
                    <a:pt x="4368" y="24"/>
                  </a:lnTo>
                  <a:lnTo>
                    <a:pt x="4392" y="48"/>
                  </a:lnTo>
                  <a:lnTo>
                    <a:pt x="24" y="48"/>
                  </a:lnTo>
                  <a:lnTo>
                    <a:pt x="48" y="24"/>
                  </a:lnTo>
                  <a:lnTo>
                    <a:pt x="48" y="744"/>
                  </a:lnTo>
                  <a:close/>
                </a:path>
              </a:pathLst>
            </a:custGeom>
            <a:solidFill>
              <a:srgbClr val="000000"/>
            </a:solidFill>
            <a:ln w="0" cap="flat">
              <a:solidFill>
                <a:srgbClr val="000000"/>
              </a:solidFill>
              <a:prstDash val="solid"/>
              <a:round/>
              <a:headEnd/>
              <a:tailEnd/>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latin typeface="Arial" pitchFamily="34" charset="0"/>
                <a:cs typeface="Arial" pitchFamily="34" charset="0"/>
              </a:endParaRPr>
            </a:p>
          </xdr:txBody>
        </xdr:sp>
        <xdr:sp macro="" textlink="">
          <xdr:nvSpPr>
            <xdr:cNvPr id="310" name="Rectangle 12">
              <a:extLst>
                <a:ext uri="{FF2B5EF4-FFF2-40B4-BE49-F238E27FC236}">
                  <a16:creationId xmlns:a16="http://schemas.microsoft.com/office/drawing/2014/main" id="{00000000-0008-0000-0B00-000036010000}"/>
                </a:ext>
              </a:extLst>
            </xdr:cNvPr>
            <xdr:cNvSpPr>
              <a:spLocks noChangeArrowheads="1"/>
            </xdr:cNvSpPr>
          </xdr:nvSpPr>
          <xdr:spPr bwMode="auto">
            <a:xfrm>
              <a:off x="3743325" y="1252538"/>
              <a:ext cx="1846263"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de-DE" sz="900" b="0" i="0" u="none" strike="noStrike" cap="none" normalizeH="0" baseline="0">
                  <a:ln>
                    <a:noFill/>
                  </a:ln>
                  <a:solidFill>
                    <a:srgbClr val="000000"/>
                  </a:solidFill>
                  <a:effectLst/>
                  <a:latin typeface="Arial" pitchFamily="34" charset="0"/>
                  <a:cs typeface="Arial" pitchFamily="34" charset="0"/>
                </a:rPr>
                <a:t>Ihre Unternehmensgruppe im Inland</a:t>
              </a:r>
              <a:endParaRPr kumimoji="0" lang="de-DE"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311" name="Rectangle 13">
              <a:extLst>
                <a:ext uri="{FF2B5EF4-FFF2-40B4-BE49-F238E27FC236}">
                  <a16:creationId xmlns:a16="http://schemas.microsoft.com/office/drawing/2014/main" id="{00000000-0008-0000-0B00-000037010000}"/>
                </a:ext>
              </a:extLst>
            </xdr:cNvPr>
            <xdr:cNvSpPr>
              <a:spLocks noChangeArrowheads="1"/>
            </xdr:cNvSpPr>
          </xdr:nvSpPr>
          <xdr:spPr bwMode="auto">
            <a:xfrm>
              <a:off x="4195763" y="1390650"/>
              <a:ext cx="987425"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de-DE" sz="900" b="0" i="0" u="none" strike="noStrike" cap="none" normalizeH="0" baseline="0">
                  <a:ln>
                    <a:noFill/>
                  </a:ln>
                  <a:solidFill>
                    <a:srgbClr val="000000"/>
                  </a:solidFill>
                  <a:effectLst/>
                  <a:latin typeface="Arial" pitchFamily="34" charset="0"/>
                  <a:cs typeface="Arial" pitchFamily="34" charset="0"/>
                </a:rPr>
                <a:t>(Investor im Inland)</a:t>
              </a:r>
              <a:endParaRPr kumimoji="0" lang="de-DE"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312" name="Rectangle 14">
              <a:extLst>
                <a:ext uri="{FF2B5EF4-FFF2-40B4-BE49-F238E27FC236}">
                  <a16:creationId xmlns:a16="http://schemas.microsoft.com/office/drawing/2014/main" id="{00000000-0008-0000-0B00-000038010000}"/>
                </a:ext>
              </a:extLst>
            </xdr:cNvPr>
            <xdr:cNvSpPr>
              <a:spLocks noChangeArrowheads="1"/>
            </xdr:cNvSpPr>
          </xdr:nvSpPr>
          <xdr:spPr bwMode="auto">
            <a:xfrm>
              <a:off x="4295775" y="3300413"/>
              <a:ext cx="927100" cy="37623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latin typeface="Arial" pitchFamily="34" charset="0"/>
                <a:cs typeface="Arial" pitchFamily="34" charset="0"/>
              </a:endParaRPr>
            </a:p>
          </xdr:txBody>
        </xdr:sp>
        <xdr:sp macro="" textlink="">
          <xdr:nvSpPr>
            <xdr:cNvPr id="313" name="Freeform 15">
              <a:extLst>
                <a:ext uri="{FF2B5EF4-FFF2-40B4-BE49-F238E27FC236}">
                  <a16:creationId xmlns:a16="http://schemas.microsoft.com/office/drawing/2014/main" id="{00000000-0008-0000-0B00-000039010000}"/>
                </a:ext>
              </a:extLst>
            </xdr:cNvPr>
            <xdr:cNvSpPr>
              <a:spLocks noEditPoints="1"/>
            </xdr:cNvSpPr>
          </xdr:nvSpPr>
          <xdr:spPr bwMode="auto">
            <a:xfrm>
              <a:off x="4291013" y="3295650"/>
              <a:ext cx="936625" cy="385762"/>
            </a:xfrm>
            <a:custGeom>
              <a:avLst/>
              <a:gdLst>
                <a:gd name="T0" fmla="*/ 0 w 1520"/>
                <a:gd name="T1" fmla="*/ 8 h 624"/>
                <a:gd name="T2" fmla="*/ 8 w 1520"/>
                <a:gd name="T3" fmla="*/ 0 h 624"/>
                <a:gd name="T4" fmla="*/ 1512 w 1520"/>
                <a:gd name="T5" fmla="*/ 0 h 624"/>
                <a:gd name="T6" fmla="*/ 1520 w 1520"/>
                <a:gd name="T7" fmla="*/ 8 h 624"/>
                <a:gd name="T8" fmla="*/ 1520 w 1520"/>
                <a:gd name="T9" fmla="*/ 616 h 624"/>
                <a:gd name="T10" fmla="*/ 1512 w 1520"/>
                <a:gd name="T11" fmla="*/ 624 h 624"/>
                <a:gd name="T12" fmla="*/ 8 w 1520"/>
                <a:gd name="T13" fmla="*/ 624 h 624"/>
                <a:gd name="T14" fmla="*/ 0 w 1520"/>
                <a:gd name="T15" fmla="*/ 616 h 624"/>
                <a:gd name="T16" fmla="*/ 0 w 1520"/>
                <a:gd name="T17" fmla="*/ 8 h 624"/>
                <a:gd name="T18" fmla="*/ 16 w 1520"/>
                <a:gd name="T19" fmla="*/ 616 h 624"/>
                <a:gd name="T20" fmla="*/ 8 w 1520"/>
                <a:gd name="T21" fmla="*/ 608 h 624"/>
                <a:gd name="T22" fmla="*/ 1512 w 1520"/>
                <a:gd name="T23" fmla="*/ 608 h 624"/>
                <a:gd name="T24" fmla="*/ 1504 w 1520"/>
                <a:gd name="T25" fmla="*/ 616 h 624"/>
                <a:gd name="T26" fmla="*/ 1504 w 1520"/>
                <a:gd name="T27" fmla="*/ 8 h 624"/>
                <a:gd name="T28" fmla="*/ 1512 w 1520"/>
                <a:gd name="T29" fmla="*/ 16 h 624"/>
                <a:gd name="T30" fmla="*/ 8 w 1520"/>
                <a:gd name="T31" fmla="*/ 16 h 624"/>
                <a:gd name="T32" fmla="*/ 16 w 1520"/>
                <a:gd name="T33" fmla="*/ 8 h 624"/>
                <a:gd name="T34" fmla="*/ 16 w 1520"/>
                <a:gd name="T35" fmla="*/ 616 h 6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1520" h="624">
                  <a:moveTo>
                    <a:pt x="0" y="8"/>
                  </a:moveTo>
                  <a:cubicBezTo>
                    <a:pt x="0" y="4"/>
                    <a:pt x="4" y="0"/>
                    <a:pt x="8" y="0"/>
                  </a:cubicBezTo>
                  <a:lnTo>
                    <a:pt x="1512" y="0"/>
                  </a:lnTo>
                  <a:cubicBezTo>
                    <a:pt x="1517" y="0"/>
                    <a:pt x="1520" y="4"/>
                    <a:pt x="1520" y="8"/>
                  </a:cubicBezTo>
                  <a:lnTo>
                    <a:pt x="1520" y="616"/>
                  </a:lnTo>
                  <a:cubicBezTo>
                    <a:pt x="1520" y="621"/>
                    <a:pt x="1517" y="624"/>
                    <a:pt x="1512" y="624"/>
                  </a:cubicBezTo>
                  <a:lnTo>
                    <a:pt x="8" y="624"/>
                  </a:lnTo>
                  <a:cubicBezTo>
                    <a:pt x="4" y="624"/>
                    <a:pt x="0" y="621"/>
                    <a:pt x="0" y="616"/>
                  </a:cubicBezTo>
                  <a:lnTo>
                    <a:pt x="0" y="8"/>
                  </a:lnTo>
                  <a:close/>
                  <a:moveTo>
                    <a:pt x="16" y="616"/>
                  </a:moveTo>
                  <a:lnTo>
                    <a:pt x="8" y="608"/>
                  </a:lnTo>
                  <a:lnTo>
                    <a:pt x="1512" y="608"/>
                  </a:lnTo>
                  <a:lnTo>
                    <a:pt x="1504" y="616"/>
                  </a:lnTo>
                  <a:lnTo>
                    <a:pt x="1504" y="8"/>
                  </a:lnTo>
                  <a:lnTo>
                    <a:pt x="1512" y="16"/>
                  </a:lnTo>
                  <a:lnTo>
                    <a:pt x="8" y="16"/>
                  </a:lnTo>
                  <a:lnTo>
                    <a:pt x="16" y="8"/>
                  </a:lnTo>
                  <a:lnTo>
                    <a:pt x="16" y="616"/>
                  </a:lnTo>
                  <a:close/>
                </a:path>
              </a:pathLst>
            </a:custGeom>
            <a:solidFill>
              <a:srgbClr val="000000"/>
            </a:solidFill>
            <a:ln w="0" cap="flat">
              <a:solidFill>
                <a:srgbClr val="000000"/>
              </a:solidFill>
              <a:prstDash val="solid"/>
              <a:round/>
              <a:headEnd/>
              <a:tailEnd/>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latin typeface="Arial" pitchFamily="34" charset="0"/>
                <a:cs typeface="Arial" pitchFamily="34" charset="0"/>
              </a:endParaRPr>
            </a:p>
          </xdr:txBody>
        </xdr:sp>
        <xdr:sp macro="" textlink="">
          <xdr:nvSpPr>
            <xdr:cNvPr id="314" name="Rectangle 16">
              <a:extLst>
                <a:ext uri="{FF2B5EF4-FFF2-40B4-BE49-F238E27FC236}">
                  <a16:creationId xmlns:a16="http://schemas.microsoft.com/office/drawing/2014/main" id="{00000000-0008-0000-0B00-00003A010000}"/>
                </a:ext>
              </a:extLst>
            </xdr:cNvPr>
            <xdr:cNvSpPr>
              <a:spLocks noChangeArrowheads="1"/>
            </xdr:cNvSpPr>
          </xdr:nvSpPr>
          <xdr:spPr bwMode="auto">
            <a:xfrm>
              <a:off x="4448175" y="3357563"/>
              <a:ext cx="60325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de-DE" sz="900" b="0" i="0" u="none" strike="noStrike" cap="none" normalizeH="0" baseline="0">
                  <a:ln>
                    <a:noFill/>
                  </a:ln>
                  <a:solidFill>
                    <a:srgbClr val="000000"/>
                  </a:solidFill>
                  <a:effectLst/>
                  <a:latin typeface="Arial" pitchFamily="34" charset="0"/>
                  <a:cs typeface="Arial" pitchFamily="34" charset="0"/>
                </a:rPr>
                <a:t>Beteiligung </a:t>
              </a:r>
              <a:endParaRPr kumimoji="0" lang="de-DE"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315" name="Rectangle 17">
              <a:extLst>
                <a:ext uri="{FF2B5EF4-FFF2-40B4-BE49-F238E27FC236}">
                  <a16:creationId xmlns:a16="http://schemas.microsoft.com/office/drawing/2014/main" id="{00000000-0008-0000-0B00-00003B010000}"/>
                </a:ext>
              </a:extLst>
            </xdr:cNvPr>
            <xdr:cNvSpPr>
              <a:spLocks noChangeArrowheads="1"/>
            </xdr:cNvSpPr>
          </xdr:nvSpPr>
          <xdr:spPr bwMode="auto">
            <a:xfrm>
              <a:off x="4427538" y="3495675"/>
              <a:ext cx="62865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de-DE" sz="900" b="0" i="0" u="none" strike="noStrike" cap="none" normalizeH="0" baseline="0">
                  <a:ln>
                    <a:noFill/>
                  </a:ln>
                  <a:solidFill>
                    <a:srgbClr val="000000"/>
                  </a:solidFill>
                  <a:effectLst/>
                  <a:latin typeface="Arial" pitchFamily="34" charset="0"/>
                  <a:cs typeface="Arial" pitchFamily="34" charset="0"/>
                </a:rPr>
                <a:t>C2 (indirekt)</a:t>
              </a:r>
              <a:endParaRPr kumimoji="0" lang="de-DE"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316" name="Rectangle 18">
              <a:extLst>
                <a:ext uri="{FF2B5EF4-FFF2-40B4-BE49-F238E27FC236}">
                  <a16:creationId xmlns:a16="http://schemas.microsoft.com/office/drawing/2014/main" id="{00000000-0008-0000-0B00-00003C010000}"/>
                </a:ext>
              </a:extLst>
            </xdr:cNvPr>
            <xdr:cNvSpPr>
              <a:spLocks noChangeArrowheads="1"/>
            </xdr:cNvSpPr>
          </xdr:nvSpPr>
          <xdr:spPr bwMode="auto">
            <a:xfrm>
              <a:off x="2430463" y="1905000"/>
              <a:ext cx="4773613" cy="11112"/>
            </a:xfrm>
            <a:prstGeom prst="rect">
              <a:avLst/>
            </a:prstGeom>
            <a:solidFill>
              <a:srgbClr val="000000"/>
            </a:solidFill>
            <a:ln w="0" cap="flat">
              <a:solidFill>
                <a:srgbClr val="000000"/>
              </a:solidFill>
              <a:prstDash val="solid"/>
              <a:round/>
              <a:headEnd/>
              <a:tailEnd/>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latin typeface="Arial" pitchFamily="34" charset="0"/>
                <a:cs typeface="Arial" pitchFamily="34" charset="0"/>
              </a:endParaRPr>
            </a:p>
          </xdr:txBody>
        </xdr:sp>
        <xdr:sp macro="" textlink="">
          <xdr:nvSpPr>
            <xdr:cNvPr id="317" name="Rectangle 19">
              <a:extLst>
                <a:ext uri="{FF2B5EF4-FFF2-40B4-BE49-F238E27FC236}">
                  <a16:creationId xmlns:a16="http://schemas.microsoft.com/office/drawing/2014/main" id="{00000000-0008-0000-0B00-00003D010000}"/>
                </a:ext>
              </a:extLst>
            </xdr:cNvPr>
            <xdr:cNvSpPr>
              <a:spLocks noChangeArrowheads="1"/>
            </xdr:cNvSpPr>
          </xdr:nvSpPr>
          <xdr:spPr bwMode="auto">
            <a:xfrm>
              <a:off x="2451100" y="1741488"/>
              <a:ext cx="339725"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de-DE" sz="900" b="1" i="0" u="none" strike="noStrike" cap="none" normalizeH="0" baseline="0">
                  <a:ln>
                    <a:noFill/>
                  </a:ln>
                  <a:solidFill>
                    <a:srgbClr val="000000"/>
                  </a:solidFill>
                  <a:effectLst/>
                  <a:latin typeface="Arial" pitchFamily="34" charset="0"/>
                  <a:cs typeface="Arial" pitchFamily="34" charset="0"/>
                </a:rPr>
                <a:t>Inland</a:t>
              </a:r>
              <a:endParaRPr kumimoji="0" lang="de-DE"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318" name="Rectangle 20">
              <a:extLst>
                <a:ext uri="{FF2B5EF4-FFF2-40B4-BE49-F238E27FC236}">
                  <a16:creationId xmlns:a16="http://schemas.microsoft.com/office/drawing/2014/main" id="{00000000-0008-0000-0B00-00003E010000}"/>
                </a:ext>
              </a:extLst>
            </xdr:cNvPr>
            <xdr:cNvSpPr>
              <a:spLocks noChangeArrowheads="1"/>
            </xdr:cNvSpPr>
          </xdr:nvSpPr>
          <xdr:spPr bwMode="auto">
            <a:xfrm>
              <a:off x="2451100" y="2316163"/>
              <a:ext cx="390525"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de-DE" sz="900" b="1" i="0" u="none" strike="noStrike" cap="none" normalizeH="0" baseline="0">
                  <a:ln>
                    <a:noFill/>
                  </a:ln>
                  <a:solidFill>
                    <a:srgbClr val="000000"/>
                  </a:solidFill>
                  <a:effectLst/>
                  <a:latin typeface="Arial" pitchFamily="34" charset="0"/>
                  <a:cs typeface="Arial" pitchFamily="34" charset="0"/>
                </a:rPr>
                <a:t>Land A</a:t>
              </a:r>
              <a:endParaRPr kumimoji="0" lang="de-DE"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319" name="Rectangle 21">
              <a:extLst>
                <a:ext uri="{FF2B5EF4-FFF2-40B4-BE49-F238E27FC236}">
                  <a16:creationId xmlns:a16="http://schemas.microsoft.com/office/drawing/2014/main" id="{00000000-0008-0000-0B00-00003F010000}"/>
                </a:ext>
              </a:extLst>
            </xdr:cNvPr>
            <xdr:cNvSpPr>
              <a:spLocks noChangeArrowheads="1"/>
            </xdr:cNvSpPr>
          </xdr:nvSpPr>
          <xdr:spPr bwMode="auto">
            <a:xfrm>
              <a:off x="2451100" y="3433763"/>
              <a:ext cx="390525"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de-DE" sz="900" b="1" i="0" u="none" strike="noStrike" cap="none" normalizeH="0" baseline="0">
                  <a:ln>
                    <a:noFill/>
                  </a:ln>
                  <a:solidFill>
                    <a:srgbClr val="000000"/>
                  </a:solidFill>
                  <a:effectLst/>
                  <a:latin typeface="Arial" pitchFamily="34" charset="0"/>
                  <a:cs typeface="Arial" pitchFamily="34" charset="0"/>
                </a:rPr>
                <a:t>Land C</a:t>
              </a:r>
              <a:endParaRPr kumimoji="0" lang="de-DE"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320" name="Rectangle 22">
              <a:extLst>
                <a:ext uri="{FF2B5EF4-FFF2-40B4-BE49-F238E27FC236}">
                  <a16:creationId xmlns:a16="http://schemas.microsoft.com/office/drawing/2014/main" id="{00000000-0008-0000-0B00-000040010000}"/>
                </a:ext>
              </a:extLst>
            </xdr:cNvPr>
            <xdr:cNvSpPr>
              <a:spLocks noChangeArrowheads="1"/>
            </xdr:cNvSpPr>
          </xdr:nvSpPr>
          <xdr:spPr bwMode="auto">
            <a:xfrm>
              <a:off x="2451100" y="2913063"/>
              <a:ext cx="390525"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de-DE" sz="900" b="1" i="0" u="none" strike="noStrike" cap="none" normalizeH="0" baseline="0">
                  <a:ln>
                    <a:noFill/>
                  </a:ln>
                  <a:solidFill>
                    <a:srgbClr val="000000"/>
                  </a:solidFill>
                  <a:effectLst/>
                  <a:latin typeface="Arial" pitchFamily="34" charset="0"/>
                  <a:cs typeface="Arial" pitchFamily="34" charset="0"/>
                </a:rPr>
                <a:t>Land B</a:t>
              </a:r>
              <a:endParaRPr kumimoji="0" lang="de-DE"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321" name="Rectangle 23">
              <a:extLst>
                <a:ext uri="{FF2B5EF4-FFF2-40B4-BE49-F238E27FC236}">
                  <a16:creationId xmlns:a16="http://schemas.microsoft.com/office/drawing/2014/main" id="{00000000-0008-0000-0B00-000041010000}"/>
                </a:ext>
              </a:extLst>
            </xdr:cNvPr>
            <xdr:cNvSpPr>
              <a:spLocks noChangeArrowheads="1"/>
            </xdr:cNvSpPr>
          </xdr:nvSpPr>
          <xdr:spPr bwMode="auto">
            <a:xfrm>
              <a:off x="3022600" y="3300413"/>
              <a:ext cx="936625" cy="37623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latin typeface="Arial" pitchFamily="34" charset="0"/>
                <a:cs typeface="Arial" pitchFamily="34" charset="0"/>
              </a:endParaRPr>
            </a:p>
          </xdr:txBody>
        </xdr:sp>
        <xdr:sp macro="" textlink="">
          <xdr:nvSpPr>
            <xdr:cNvPr id="322" name="Freeform 24">
              <a:extLst>
                <a:ext uri="{FF2B5EF4-FFF2-40B4-BE49-F238E27FC236}">
                  <a16:creationId xmlns:a16="http://schemas.microsoft.com/office/drawing/2014/main" id="{00000000-0008-0000-0B00-000042010000}"/>
                </a:ext>
              </a:extLst>
            </xdr:cNvPr>
            <xdr:cNvSpPr>
              <a:spLocks noEditPoints="1"/>
            </xdr:cNvSpPr>
          </xdr:nvSpPr>
          <xdr:spPr bwMode="auto">
            <a:xfrm>
              <a:off x="3017838" y="3295650"/>
              <a:ext cx="947738" cy="385762"/>
            </a:xfrm>
            <a:custGeom>
              <a:avLst/>
              <a:gdLst>
                <a:gd name="T0" fmla="*/ 0 w 1536"/>
                <a:gd name="T1" fmla="*/ 8 h 624"/>
                <a:gd name="T2" fmla="*/ 8 w 1536"/>
                <a:gd name="T3" fmla="*/ 0 h 624"/>
                <a:gd name="T4" fmla="*/ 1528 w 1536"/>
                <a:gd name="T5" fmla="*/ 0 h 624"/>
                <a:gd name="T6" fmla="*/ 1536 w 1536"/>
                <a:gd name="T7" fmla="*/ 8 h 624"/>
                <a:gd name="T8" fmla="*/ 1536 w 1536"/>
                <a:gd name="T9" fmla="*/ 616 h 624"/>
                <a:gd name="T10" fmla="*/ 1528 w 1536"/>
                <a:gd name="T11" fmla="*/ 624 h 624"/>
                <a:gd name="T12" fmla="*/ 8 w 1536"/>
                <a:gd name="T13" fmla="*/ 624 h 624"/>
                <a:gd name="T14" fmla="*/ 0 w 1536"/>
                <a:gd name="T15" fmla="*/ 616 h 624"/>
                <a:gd name="T16" fmla="*/ 0 w 1536"/>
                <a:gd name="T17" fmla="*/ 8 h 624"/>
                <a:gd name="T18" fmla="*/ 16 w 1536"/>
                <a:gd name="T19" fmla="*/ 616 h 624"/>
                <a:gd name="T20" fmla="*/ 8 w 1536"/>
                <a:gd name="T21" fmla="*/ 608 h 624"/>
                <a:gd name="T22" fmla="*/ 1528 w 1536"/>
                <a:gd name="T23" fmla="*/ 608 h 624"/>
                <a:gd name="T24" fmla="*/ 1520 w 1536"/>
                <a:gd name="T25" fmla="*/ 616 h 624"/>
                <a:gd name="T26" fmla="*/ 1520 w 1536"/>
                <a:gd name="T27" fmla="*/ 8 h 624"/>
                <a:gd name="T28" fmla="*/ 1528 w 1536"/>
                <a:gd name="T29" fmla="*/ 16 h 624"/>
                <a:gd name="T30" fmla="*/ 8 w 1536"/>
                <a:gd name="T31" fmla="*/ 16 h 624"/>
                <a:gd name="T32" fmla="*/ 16 w 1536"/>
                <a:gd name="T33" fmla="*/ 8 h 624"/>
                <a:gd name="T34" fmla="*/ 16 w 1536"/>
                <a:gd name="T35" fmla="*/ 616 h 6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1536" h="624">
                  <a:moveTo>
                    <a:pt x="0" y="8"/>
                  </a:moveTo>
                  <a:cubicBezTo>
                    <a:pt x="0" y="4"/>
                    <a:pt x="4" y="0"/>
                    <a:pt x="8" y="0"/>
                  </a:cubicBezTo>
                  <a:lnTo>
                    <a:pt x="1528" y="0"/>
                  </a:lnTo>
                  <a:cubicBezTo>
                    <a:pt x="1533" y="0"/>
                    <a:pt x="1536" y="4"/>
                    <a:pt x="1536" y="8"/>
                  </a:cubicBezTo>
                  <a:lnTo>
                    <a:pt x="1536" y="616"/>
                  </a:lnTo>
                  <a:cubicBezTo>
                    <a:pt x="1536" y="621"/>
                    <a:pt x="1533" y="624"/>
                    <a:pt x="1528" y="624"/>
                  </a:cubicBezTo>
                  <a:lnTo>
                    <a:pt x="8" y="624"/>
                  </a:lnTo>
                  <a:cubicBezTo>
                    <a:pt x="4" y="624"/>
                    <a:pt x="0" y="621"/>
                    <a:pt x="0" y="616"/>
                  </a:cubicBezTo>
                  <a:lnTo>
                    <a:pt x="0" y="8"/>
                  </a:lnTo>
                  <a:close/>
                  <a:moveTo>
                    <a:pt x="16" y="616"/>
                  </a:moveTo>
                  <a:lnTo>
                    <a:pt x="8" y="608"/>
                  </a:lnTo>
                  <a:lnTo>
                    <a:pt x="1528" y="608"/>
                  </a:lnTo>
                  <a:lnTo>
                    <a:pt x="1520" y="616"/>
                  </a:lnTo>
                  <a:lnTo>
                    <a:pt x="1520" y="8"/>
                  </a:lnTo>
                  <a:lnTo>
                    <a:pt x="1528" y="16"/>
                  </a:lnTo>
                  <a:lnTo>
                    <a:pt x="8" y="16"/>
                  </a:lnTo>
                  <a:lnTo>
                    <a:pt x="16" y="8"/>
                  </a:lnTo>
                  <a:lnTo>
                    <a:pt x="16" y="616"/>
                  </a:lnTo>
                  <a:close/>
                </a:path>
              </a:pathLst>
            </a:custGeom>
            <a:solidFill>
              <a:srgbClr val="000000"/>
            </a:solidFill>
            <a:ln w="0" cap="flat">
              <a:solidFill>
                <a:srgbClr val="000000"/>
              </a:solidFill>
              <a:prstDash val="solid"/>
              <a:round/>
              <a:headEnd/>
              <a:tailEnd/>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latin typeface="Arial" pitchFamily="34" charset="0"/>
                <a:cs typeface="Arial" pitchFamily="34" charset="0"/>
              </a:endParaRPr>
            </a:p>
          </xdr:txBody>
        </xdr:sp>
        <xdr:sp macro="" textlink="">
          <xdr:nvSpPr>
            <xdr:cNvPr id="323" name="Rectangle 25">
              <a:extLst>
                <a:ext uri="{FF2B5EF4-FFF2-40B4-BE49-F238E27FC236}">
                  <a16:creationId xmlns:a16="http://schemas.microsoft.com/office/drawing/2014/main" id="{00000000-0008-0000-0B00-000043010000}"/>
                </a:ext>
              </a:extLst>
            </xdr:cNvPr>
            <xdr:cNvSpPr>
              <a:spLocks noChangeArrowheads="1"/>
            </xdr:cNvSpPr>
          </xdr:nvSpPr>
          <xdr:spPr bwMode="auto">
            <a:xfrm>
              <a:off x="3181350" y="3357563"/>
              <a:ext cx="60325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de-DE" sz="900" b="0" i="0" u="none" strike="noStrike" cap="none" normalizeH="0" baseline="0">
                  <a:ln>
                    <a:noFill/>
                  </a:ln>
                  <a:solidFill>
                    <a:srgbClr val="000000"/>
                  </a:solidFill>
                  <a:effectLst/>
                  <a:latin typeface="Arial" pitchFamily="34" charset="0"/>
                  <a:cs typeface="Arial" pitchFamily="34" charset="0"/>
                </a:rPr>
                <a:t>Beteiligung </a:t>
              </a:r>
              <a:endParaRPr kumimoji="0" lang="de-DE"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324" name="Rectangle 26">
              <a:extLst>
                <a:ext uri="{FF2B5EF4-FFF2-40B4-BE49-F238E27FC236}">
                  <a16:creationId xmlns:a16="http://schemas.microsoft.com/office/drawing/2014/main" id="{00000000-0008-0000-0B00-000044010000}"/>
                </a:ext>
              </a:extLst>
            </xdr:cNvPr>
            <xdr:cNvSpPr>
              <a:spLocks noChangeArrowheads="1"/>
            </xdr:cNvSpPr>
          </xdr:nvSpPr>
          <xdr:spPr bwMode="auto">
            <a:xfrm>
              <a:off x="3160713" y="3495675"/>
              <a:ext cx="62865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de-DE" sz="900" b="0" i="0" u="none" strike="noStrike" cap="none" normalizeH="0" baseline="0">
                  <a:ln>
                    <a:noFill/>
                  </a:ln>
                  <a:solidFill>
                    <a:srgbClr val="000000"/>
                  </a:solidFill>
                  <a:effectLst/>
                  <a:latin typeface="Arial" pitchFamily="34" charset="0"/>
                  <a:cs typeface="Arial" pitchFamily="34" charset="0"/>
                </a:rPr>
                <a:t>C1 (indirekt)</a:t>
              </a:r>
              <a:endParaRPr kumimoji="0" lang="de-DE"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325" name="Rectangle 31">
              <a:extLst>
                <a:ext uri="{FF2B5EF4-FFF2-40B4-BE49-F238E27FC236}">
                  <a16:creationId xmlns:a16="http://schemas.microsoft.com/office/drawing/2014/main" id="{00000000-0008-0000-0B00-000045010000}"/>
                </a:ext>
              </a:extLst>
            </xdr:cNvPr>
            <xdr:cNvSpPr>
              <a:spLocks noChangeArrowheads="1"/>
            </xdr:cNvSpPr>
          </xdr:nvSpPr>
          <xdr:spPr bwMode="auto">
            <a:xfrm>
              <a:off x="3022600" y="2058988"/>
              <a:ext cx="936625" cy="374650"/>
            </a:xfrm>
            <a:prstGeom prst="rect">
              <a:avLst/>
            </a:prstGeom>
            <a:solidFill>
              <a:schemeClr val="accent4">
                <a:lumMod val="40000"/>
                <a:lumOff val="60000"/>
              </a:scheme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latin typeface="Arial" pitchFamily="34" charset="0"/>
                <a:cs typeface="Arial" pitchFamily="34" charset="0"/>
              </a:endParaRPr>
            </a:p>
          </xdr:txBody>
        </xdr:sp>
        <xdr:sp macro="" textlink="">
          <xdr:nvSpPr>
            <xdr:cNvPr id="326" name="Freeform 32">
              <a:extLst>
                <a:ext uri="{FF2B5EF4-FFF2-40B4-BE49-F238E27FC236}">
                  <a16:creationId xmlns:a16="http://schemas.microsoft.com/office/drawing/2014/main" id="{00000000-0008-0000-0B00-000046010000}"/>
                </a:ext>
              </a:extLst>
            </xdr:cNvPr>
            <xdr:cNvSpPr>
              <a:spLocks noEditPoints="1"/>
            </xdr:cNvSpPr>
          </xdr:nvSpPr>
          <xdr:spPr bwMode="auto">
            <a:xfrm>
              <a:off x="3017838" y="2054225"/>
              <a:ext cx="947738" cy="384175"/>
            </a:xfrm>
            <a:custGeom>
              <a:avLst/>
              <a:gdLst>
                <a:gd name="T0" fmla="*/ 0 w 1536"/>
                <a:gd name="T1" fmla="*/ 8 h 624"/>
                <a:gd name="T2" fmla="*/ 8 w 1536"/>
                <a:gd name="T3" fmla="*/ 0 h 624"/>
                <a:gd name="T4" fmla="*/ 1528 w 1536"/>
                <a:gd name="T5" fmla="*/ 0 h 624"/>
                <a:gd name="T6" fmla="*/ 1536 w 1536"/>
                <a:gd name="T7" fmla="*/ 8 h 624"/>
                <a:gd name="T8" fmla="*/ 1536 w 1536"/>
                <a:gd name="T9" fmla="*/ 616 h 624"/>
                <a:gd name="T10" fmla="*/ 1528 w 1536"/>
                <a:gd name="T11" fmla="*/ 624 h 624"/>
                <a:gd name="T12" fmla="*/ 8 w 1536"/>
                <a:gd name="T13" fmla="*/ 624 h 624"/>
                <a:gd name="T14" fmla="*/ 0 w 1536"/>
                <a:gd name="T15" fmla="*/ 616 h 624"/>
                <a:gd name="T16" fmla="*/ 0 w 1536"/>
                <a:gd name="T17" fmla="*/ 8 h 624"/>
                <a:gd name="T18" fmla="*/ 16 w 1536"/>
                <a:gd name="T19" fmla="*/ 616 h 624"/>
                <a:gd name="T20" fmla="*/ 8 w 1536"/>
                <a:gd name="T21" fmla="*/ 608 h 624"/>
                <a:gd name="T22" fmla="*/ 1528 w 1536"/>
                <a:gd name="T23" fmla="*/ 608 h 624"/>
                <a:gd name="T24" fmla="*/ 1520 w 1536"/>
                <a:gd name="T25" fmla="*/ 616 h 624"/>
                <a:gd name="T26" fmla="*/ 1520 w 1536"/>
                <a:gd name="T27" fmla="*/ 8 h 624"/>
                <a:gd name="T28" fmla="*/ 1528 w 1536"/>
                <a:gd name="T29" fmla="*/ 16 h 624"/>
                <a:gd name="T30" fmla="*/ 8 w 1536"/>
                <a:gd name="T31" fmla="*/ 16 h 624"/>
                <a:gd name="T32" fmla="*/ 16 w 1536"/>
                <a:gd name="T33" fmla="*/ 8 h 624"/>
                <a:gd name="T34" fmla="*/ 16 w 1536"/>
                <a:gd name="T35" fmla="*/ 616 h 6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1536" h="624">
                  <a:moveTo>
                    <a:pt x="0" y="8"/>
                  </a:moveTo>
                  <a:cubicBezTo>
                    <a:pt x="0" y="4"/>
                    <a:pt x="4" y="0"/>
                    <a:pt x="8" y="0"/>
                  </a:cubicBezTo>
                  <a:lnTo>
                    <a:pt x="1528" y="0"/>
                  </a:lnTo>
                  <a:cubicBezTo>
                    <a:pt x="1533" y="0"/>
                    <a:pt x="1536" y="4"/>
                    <a:pt x="1536" y="8"/>
                  </a:cubicBezTo>
                  <a:lnTo>
                    <a:pt x="1536" y="616"/>
                  </a:lnTo>
                  <a:cubicBezTo>
                    <a:pt x="1536" y="621"/>
                    <a:pt x="1533" y="624"/>
                    <a:pt x="1528" y="624"/>
                  </a:cubicBezTo>
                  <a:lnTo>
                    <a:pt x="8" y="624"/>
                  </a:lnTo>
                  <a:cubicBezTo>
                    <a:pt x="4" y="624"/>
                    <a:pt x="0" y="621"/>
                    <a:pt x="0" y="616"/>
                  </a:cubicBezTo>
                  <a:lnTo>
                    <a:pt x="0" y="8"/>
                  </a:lnTo>
                  <a:close/>
                  <a:moveTo>
                    <a:pt x="16" y="616"/>
                  </a:moveTo>
                  <a:lnTo>
                    <a:pt x="8" y="608"/>
                  </a:lnTo>
                  <a:lnTo>
                    <a:pt x="1528" y="608"/>
                  </a:lnTo>
                  <a:lnTo>
                    <a:pt x="1520" y="616"/>
                  </a:lnTo>
                  <a:lnTo>
                    <a:pt x="1520" y="8"/>
                  </a:lnTo>
                  <a:lnTo>
                    <a:pt x="1528" y="16"/>
                  </a:lnTo>
                  <a:lnTo>
                    <a:pt x="8" y="16"/>
                  </a:lnTo>
                  <a:lnTo>
                    <a:pt x="16" y="8"/>
                  </a:lnTo>
                  <a:lnTo>
                    <a:pt x="16" y="616"/>
                  </a:lnTo>
                  <a:close/>
                </a:path>
              </a:pathLst>
            </a:custGeom>
            <a:solidFill>
              <a:srgbClr val="000000"/>
            </a:solidFill>
            <a:ln w="0" cap="flat">
              <a:solidFill>
                <a:srgbClr val="000000"/>
              </a:solidFill>
              <a:prstDash val="solid"/>
              <a:round/>
              <a:headEnd/>
              <a:tailEnd/>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latin typeface="Arial" pitchFamily="34" charset="0"/>
                <a:cs typeface="Arial" pitchFamily="34" charset="0"/>
              </a:endParaRPr>
            </a:p>
          </xdr:txBody>
        </xdr:sp>
        <xdr:sp macro="" textlink="">
          <xdr:nvSpPr>
            <xdr:cNvPr id="327" name="Rectangle 33">
              <a:extLst>
                <a:ext uri="{FF2B5EF4-FFF2-40B4-BE49-F238E27FC236}">
                  <a16:creationId xmlns:a16="http://schemas.microsoft.com/office/drawing/2014/main" id="{00000000-0008-0000-0B00-000047010000}"/>
                </a:ext>
              </a:extLst>
            </xdr:cNvPr>
            <xdr:cNvSpPr>
              <a:spLocks noChangeArrowheads="1"/>
            </xdr:cNvSpPr>
          </xdr:nvSpPr>
          <xdr:spPr bwMode="auto">
            <a:xfrm>
              <a:off x="3181350" y="2111375"/>
              <a:ext cx="60325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de-DE" sz="900" b="0" i="0" u="none" strike="noStrike" cap="none" normalizeH="0" baseline="0">
                  <a:ln>
                    <a:noFill/>
                  </a:ln>
                  <a:solidFill>
                    <a:srgbClr val="000000"/>
                  </a:solidFill>
                  <a:effectLst/>
                  <a:latin typeface="Arial" pitchFamily="34" charset="0"/>
                  <a:cs typeface="Arial" pitchFamily="34" charset="0"/>
                </a:rPr>
                <a:t>Beteiligung </a:t>
              </a:r>
              <a:endParaRPr kumimoji="0" lang="de-DE"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328" name="Rectangle 34">
              <a:extLst>
                <a:ext uri="{FF2B5EF4-FFF2-40B4-BE49-F238E27FC236}">
                  <a16:creationId xmlns:a16="http://schemas.microsoft.com/office/drawing/2014/main" id="{00000000-0008-0000-0B00-000048010000}"/>
                </a:ext>
              </a:extLst>
            </xdr:cNvPr>
            <xdr:cNvSpPr>
              <a:spLocks noChangeArrowheads="1"/>
            </xdr:cNvSpPr>
          </xdr:nvSpPr>
          <xdr:spPr bwMode="auto">
            <a:xfrm>
              <a:off x="3219450" y="2249488"/>
              <a:ext cx="531813"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de-DE" sz="900" b="0" i="0" u="none" strike="noStrike" cap="none" normalizeH="0" baseline="0">
                  <a:ln>
                    <a:noFill/>
                  </a:ln>
                  <a:solidFill>
                    <a:srgbClr val="000000"/>
                  </a:solidFill>
                  <a:effectLst/>
                  <a:latin typeface="Arial" pitchFamily="34" charset="0"/>
                  <a:cs typeface="Arial" pitchFamily="34" charset="0"/>
                </a:rPr>
                <a:t>A1 (direkt)</a:t>
              </a:r>
              <a:endParaRPr kumimoji="0" lang="de-DE"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329" name="Freeform 35">
              <a:extLst>
                <a:ext uri="{FF2B5EF4-FFF2-40B4-BE49-F238E27FC236}">
                  <a16:creationId xmlns:a16="http://schemas.microsoft.com/office/drawing/2014/main" id="{00000000-0008-0000-0B00-000049010000}"/>
                </a:ext>
              </a:extLst>
            </xdr:cNvPr>
            <xdr:cNvSpPr>
              <a:spLocks/>
            </xdr:cNvSpPr>
          </xdr:nvSpPr>
          <xdr:spPr bwMode="auto">
            <a:xfrm>
              <a:off x="2430463" y="3068638"/>
              <a:ext cx="4773613" cy="12700"/>
            </a:xfrm>
            <a:custGeom>
              <a:avLst/>
              <a:gdLst>
                <a:gd name="T0" fmla="*/ 0 w 3007"/>
                <a:gd name="T1" fmla="*/ 0 h 8"/>
                <a:gd name="T2" fmla="*/ 3007 w 3007"/>
                <a:gd name="T3" fmla="*/ 2 h 8"/>
                <a:gd name="T4" fmla="*/ 3007 w 3007"/>
                <a:gd name="T5" fmla="*/ 8 h 8"/>
                <a:gd name="T6" fmla="*/ 0 w 3007"/>
                <a:gd name="T7" fmla="*/ 7 h 8"/>
                <a:gd name="T8" fmla="*/ 0 w 3007"/>
                <a:gd name="T9" fmla="*/ 0 h 8"/>
              </a:gdLst>
              <a:ahLst/>
              <a:cxnLst>
                <a:cxn ang="0">
                  <a:pos x="T0" y="T1"/>
                </a:cxn>
                <a:cxn ang="0">
                  <a:pos x="T2" y="T3"/>
                </a:cxn>
                <a:cxn ang="0">
                  <a:pos x="T4" y="T5"/>
                </a:cxn>
                <a:cxn ang="0">
                  <a:pos x="T6" y="T7"/>
                </a:cxn>
                <a:cxn ang="0">
                  <a:pos x="T8" y="T9"/>
                </a:cxn>
              </a:cxnLst>
              <a:rect l="0" t="0" r="r" b="b"/>
              <a:pathLst>
                <a:path w="3007" h="8">
                  <a:moveTo>
                    <a:pt x="0" y="0"/>
                  </a:moveTo>
                  <a:lnTo>
                    <a:pt x="3007" y="2"/>
                  </a:lnTo>
                  <a:lnTo>
                    <a:pt x="3007" y="8"/>
                  </a:lnTo>
                  <a:lnTo>
                    <a:pt x="0" y="7"/>
                  </a:lnTo>
                  <a:lnTo>
                    <a:pt x="0" y="0"/>
                  </a:lnTo>
                  <a:close/>
                </a:path>
              </a:pathLst>
            </a:custGeom>
            <a:solidFill>
              <a:srgbClr val="000000"/>
            </a:solidFill>
            <a:ln w="0" cap="flat">
              <a:solidFill>
                <a:srgbClr val="000000"/>
              </a:solidFill>
              <a:prstDash val="solid"/>
              <a:round/>
              <a:headEnd/>
              <a:tailEnd/>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latin typeface="Arial" pitchFamily="34" charset="0"/>
                <a:cs typeface="Arial" pitchFamily="34" charset="0"/>
              </a:endParaRPr>
            </a:p>
          </xdr:txBody>
        </xdr:sp>
        <xdr:sp macro="" textlink="">
          <xdr:nvSpPr>
            <xdr:cNvPr id="330" name="Rectangle 36">
              <a:extLst>
                <a:ext uri="{FF2B5EF4-FFF2-40B4-BE49-F238E27FC236}">
                  <a16:creationId xmlns:a16="http://schemas.microsoft.com/office/drawing/2014/main" id="{00000000-0008-0000-0B00-00004A010000}"/>
                </a:ext>
              </a:extLst>
            </xdr:cNvPr>
            <xdr:cNvSpPr>
              <a:spLocks noChangeArrowheads="1"/>
            </xdr:cNvSpPr>
          </xdr:nvSpPr>
          <xdr:spPr bwMode="auto">
            <a:xfrm>
              <a:off x="3856038" y="1681163"/>
              <a:ext cx="230188"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de-DE" sz="900" b="0" i="0" u="none" strike="noStrike" cap="none" normalizeH="0" baseline="0">
                  <a:ln>
                    <a:noFill/>
                  </a:ln>
                  <a:solidFill>
                    <a:srgbClr val="000000"/>
                  </a:solidFill>
                  <a:effectLst/>
                  <a:latin typeface="Arial" pitchFamily="34" charset="0"/>
                  <a:cs typeface="Arial" pitchFamily="34" charset="0"/>
                </a:rPr>
                <a:t>40%</a:t>
              </a:r>
              <a:endParaRPr kumimoji="0" lang="de-DE"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331" name="Rectangle 37">
              <a:extLst>
                <a:ext uri="{FF2B5EF4-FFF2-40B4-BE49-F238E27FC236}">
                  <a16:creationId xmlns:a16="http://schemas.microsoft.com/office/drawing/2014/main" id="{00000000-0008-0000-0B00-00004B010000}"/>
                </a:ext>
              </a:extLst>
            </xdr:cNvPr>
            <xdr:cNvSpPr>
              <a:spLocks noChangeArrowheads="1"/>
            </xdr:cNvSpPr>
          </xdr:nvSpPr>
          <xdr:spPr bwMode="auto">
            <a:xfrm>
              <a:off x="4424363" y="2166938"/>
              <a:ext cx="295275"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de-DE" sz="900" b="0" i="0" u="none" strike="noStrike" cap="none" normalizeH="0" baseline="0">
                  <a:ln>
                    <a:noFill/>
                  </a:ln>
                  <a:solidFill>
                    <a:srgbClr val="000000"/>
                  </a:solidFill>
                  <a:effectLst/>
                  <a:latin typeface="Arial" pitchFamily="34" charset="0"/>
                  <a:cs typeface="Arial" pitchFamily="34" charset="0"/>
                </a:rPr>
                <a:t>100%</a:t>
              </a:r>
              <a:endParaRPr kumimoji="0" lang="de-DE"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332" name="Rectangle 38">
              <a:extLst>
                <a:ext uri="{FF2B5EF4-FFF2-40B4-BE49-F238E27FC236}">
                  <a16:creationId xmlns:a16="http://schemas.microsoft.com/office/drawing/2014/main" id="{00000000-0008-0000-0B00-00004C010000}"/>
                </a:ext>
              </a:extLst>
            </xdr:cNvPr>
            <xdr:cNvSpPr>
              <a:spLocks noChangeArrowheads="1"/>
            </xdr:cNvSpPr>
          </xdr:nvSpPr>
          <xdr:spPr bwMode="auto">
            <a:xfrm>
              <a:off x="5355408" y="2808288"/>
              <a:ext cx="230188"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de-DE" sz="900" b="0" i="0" u="none" strike="noStrike" cap="none" normalizeH="0" baseline="0">
                  <a:ln>
                    <a:noFill/>
                  </a:ln>
                  <a:solidFill>
                    <a:srgbClr val="000000"/>
                  </a:solidFill>
                  <a:effectLst/>
                  <a:latin typeface="Arial" pitchFamily="34" charset="0"/>
                  <a:cs typeface="Arial" pitchFamily="34" charset="0"/>
                </a:rPr>
                <a:t>80%</a:t>
              </a:r>
              <a:endParaRPr kumimoji="0" lang="de-DE"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333" name="Rectangle 39">
              <a:extLst>
                <a:ext uri="{FF2B5EF4-FFF2-40B4-BE49-F238E27FC236}">
                  <a16:creationId xmlns:a16="http://schemas.microsoft.com/office/drawing/2014/main" id="{00000000-0008-0000-0B00-00004D010000}"/>
                </a:ext>
              </a:extLst>
            </xdr:cNvPr>
            <xdr:cNvSpPr>
              <a:spLocks noChangeArrowheads="1"/>
            </xdr:cNvSpPr>
          </xdr:nvSpPr>
          <xdr:spPr bwMode="auto">
            <a:xfrm>
              <a:off x="2430463" y="2478088"/>
              <a:ext cx="4773613" cy="9525"/>
            </a:xfrm>
            <a:prstGeom prst="rect">
              <a:avLst/>
            </a:prstGeom>
            <a:solidFill>
              <a:srgbClr val="000000"/>
            </a:solidFill>
            <a:ln w="0" cap="flat">
              <a:solidFill>
                <a:srgbClr val="000000"/>
              </a:solidFill>
              <a:prstDash val="solid"/>
              <a:round/>
              <a:headEnd/>
              <a:tailEnd/>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latin typeface="Arial" pitchFamily="34" charset="0"/>
                <a:cs typeface="Arial" pitchFamily="34" charset="0"/>
              </a:endParaRPr>
            </a:p>
          </xdr:txBody>
        </xdr:sp>
        <xdr:pic>
          <xdr:nvPicPr>
            <xdr:cNvPr id="334" name="Picture 40">
              <a:extLst>
                <a:ext uri="{FF2B5EF4-FFF2-40B4-BE49-F238E27FC236}">
                  <a16:creationId xmlns:a16="http://schemas.microsoft.com/office/drawing/2014/main" id="{00000000-0008-0000-0B00-00004E010000}"/>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914650" y="1516063"/>
              <a:ext cx="3937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35" name="Freeform 41">
              <a:extLst>
                <a:ext uri="{FF2B5EF4-FFF2-40B4-BE49-F238E27FC236}">
                  <a16:creationId xmlns:a16="http://schemas.microsoft.com/office/drawing/2014/main" id="{00000000-0008-0000-0B00-00004F010000}"/>
                </a:ext>
              </a:extLst>
            </xdr:cNvPr>
            <xdr:cNvSpPr>
              <a:spLocks/>
            </xdr:cNvSpPr>
          </xdr:nvSpPr>
          <xdr:spPr bwMode="auto">
            <a:xfrm>
              <a:off x="5218113" y="1616075"/>
              <a:ext cx="374650" cy="603250"/>
            </a:xfrm>
            <a:custGeom>
              <a:avLst/>
              <a:gdLst>
                <a:gd name="T0" fmla="*/ 0 w 608"/>
                <a:gd name="T1" fmla="*/ 127 h 981"/>
                <a:gd name="T2" fmla="*/ 152 w 608"/>
                <a:gd name="T3" fmla="*/ 304 h 981"/>
                <a:gd name="T4" fmla="*/ 152 w 608"/>
                <a:gd name="T5" fmla="*/ 219 h 981"/>
                <a:gd name="T6" fmla="*/ 152 w 608"/>
                <a:gd name="T7" fmla="*/ 219 h 981"/>
                <a:gd name="T8" fmla="*/ 608 w 608"/>
                <a:gd name="T9" fmla="*/ 981 h 981"/>
                <a:gd name="T10" fmla="*/ 608 w 608"/>
                <a:gd name="T11" fmla="*/ 981 h 981"/>
                <a:gd name="T12" fmla="*/ 608 w 608"/>
                <a:gd name="T13" fmla="*/ 848 h 981"/>
                <a:gd name="T14" fmla="*/ 608 w 608"/>
                <a:gd name="T15" fmla="*/ 848 h 981"/>
                <a:gd name="T16" fmla="*/ 152 w 608"/>
                <a:gd name="T17" fmla="*/ 86 h 981"/>
                <a:gd name="T18" fmla="*/ 152 w 608"/>
                <a:gd name="T19" fmla="*/ 86 h 981"/>
                <a:gd name="T20" fmla="*/ 152 w 608"/>
                <a:gd name="T21" fmla="*/ 0 h 981"/>
                <a:gd name="T22" fmla="*/ 0 w 608"/>
                <a:gd name="T23" fmla="*/ 127 h 98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608" h="981">
                  <a:moveTo>
                    <a:pt x="0" y="127"/>
                  </a:moveTo>
                  <a:lnTo>
                    <a:pt x="152" y="304"/>
                  </a:lnTo>
                  <a:lnTo>
                    <a:pt x="152" y="219"/>
                  </a:lnTo>
                  <a:lnTo>
                    <a:pt x="152" y="219"/>
                  </a:lnTo>
                  <a:cubicBezTo>
                    <a:pt x="421" y="309"/>
                    <a:pt x="608" y="622"/>
                    <a:pt x="608" y="981"/>
                  </a:cubicBezTo>
                  <a:lnTo>
                    <a:pt x="608" y="981"/>
                  </a:lnTo>
                  <a:lnTo>
                    <a:pt x="608" y="848"/>
                  </a:lnTo>
                  <a:lnTo>
                    <a:pt x="608" y="848"/>
                  </a:lnTo>
                  <a:cubicBezTo>
                    <a:pt x="608" y="489"/>
                    <a:pt x="421" y="176"/>
                    <a:pt x="152" y="86"/>
                  </a:cubicBezTo>
                  <a:lnTo>
                    <a:pt x="152" y="86"/>
                  </a:lnTo>
                  <a:lnTo>
                    <a:pt x="152" y="0"/>
                  </a:lnTo>
                  <a:lnTo>
                    <a:pt x="0" y="127"/>
                  </a:lnTo>
                  <a:close/>
                </a:path>
              </a:pathLst>
            </a:custGeom>
            <a:solidFill>
              <a:srgbClr val="FF0000"/>
            </a:solidFill>
            <a:ln w="0">
              <a:solidFill>
                <a:srgbClr val="000000"/>
              </a:solidFill>
              <a:prstDash val="solid"/>
              <a:round/>
              <a:headEnd/>
              <a:tailEnd/>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latin typeface="Arial" pitchFamily="34" charset="0"/>
                <a:cs typeface="Arial" pitchFamily="34" charset="0"/>
              </a:endParaRPr>
            </a:p>
          </xdr:txBody>
        </xdr:sp>
        <xdr:sp macro="" textlink="">
          <xdr:nvSpPr>
            <xdr:cNvPr id="336" name="Freeform 42">
              <a:extLst>
                <a:ext uri="{FF2B5EF4-FFF2-40B4-BE49-F238E27FC236}">
                  <a16:creationId xmlns:a16="http://schemas.microsoft.com/office/drawing/2014/main" id="{00000000-0008-0000-0B00-000050010000}"/>
                </a:ext>
              </a:extLst>
            </xdr:cNvPr>
            <xdr:cNvSpPr>
              <a:spLocks/>
            </xdr:cNvSpPr>
          </xdr:nvSpPr>
          <xdr:spPr bwMode="auto">
            <a:xfrm>
              <a:off x="5218113" y="2178050"/>
              <a:ext cx="374650" cy="527050"/>
            </a:xfrm>
            <a:custGeom>
              <a:avLst/>
              <a:gdLst>
                <a:gd name="T0" fmla="*/ 606 w 608"/>
                <a:gd name="T1" fmla="*/ 0 h 853"/>
                <a:gd name="T2" fmla="*/ 0 w 608"/>
                <a:gd name="T3" fmla="*/ 720 h 853"/>
                <a:gd name="T4" fmla="*/ 0 w 608"/>
                <a:gd name="T5" fmla="*/ 720 h 853"/>
                <a:gd name="T6" fmla="*/ 0 w 608"/>
                <a:gd name="T7" fmla="*/ 853 h 853"/>
                <a:gd name="T8" fmla="*/ 0 w 608"/>
                <a:gd name="T9" fmla="*/ 853 h 853"/>
                <a:gd name="T10" fmla="*/ 608 w 608"/>
                <a:gd name="T11" fmla="*/ 67 h 853"/>
                <a:gd name="T12" fmla="*/ 606 w 608"/>
                <a:gd name="T13" fmla="*/ 0 h 853"/>
              </a:gdLst>
              <a:ahLst/>
              <a:cxnLst>
                <a:cxn ang="0">
                  <a:pos x="T0" y="T1"/>
                </a:cxn>
                <a:cxn ang="0">
                  <a:pos x="T2" y="T3"/>
                </a:cxn>
                <a:cxn ang="0">
                  <a:pos x="T4" y="T5"/>
                </a:cxn>
                <a:cxn ang="0">
                  <a:pos x="T6" y="T7"/>
                </a:cxn>
                <a:cxn ang="0">
                  <a:pos x="T8" y="T9"/>
                </a:cxn>
                <a:cxn ang="0">
                  <a:pos x="T10" y="T11"/>
                </a:cxn>
                <a:cxn ang="0">
                  <a:pos x="T12" y="T13"/>
                </a:cxn>
              </a:cxnLst>
              <a:rect l="0" t="0" r="r" b="b"/>
              <a:pathLst>
                <a:path w="608" h="853">
                  <a:moveTo>
                    <a:pt x="606" y="0"/>
                  </a:moveTo>
                  <a:cubicBezTo>
                    <a:pt x="580" y="407"/>
                    <a:pt x="316" y="720"/>
                    <a:pt x="0" y="720"/>
                  </a:cubicBezTo>
                  <a:lnTo>
                    <a:pt x="0" y="720"/>
                  </a:lnTo>
                  <a:lnTo>
                    <a:pt x="0" y="853"/>
                  </a:lnTo>
                  <a:lnTo>
                    <a:pt x="0" y="853"/>
                  </a:lnTo>
                  <a:cubicBezTo>
                    <a:pt x="336" y="853"/>
                    <a:pt x="608" y="501"/>
                    <a:pt x="608" y="67"/>
                  </a:cubicBezTo>
                  <a:cubicBezTo>
                    <a:pt x="608" y="45"/>
                    <a:pt x="608" y="22"/>
                    <a:pt x="606" y="0"/>
                  </a:cubicBezTo>
                  <a:close/>
                </a:path>
              </a:pathLst>
            </a:custGeom>
            <a:solidFill>
              <a:srgbClr val="CD0000"/>
            </a:solidFill>
            <a:ln w="0">
              <a:solidFill>
                <a:srgbClr val="000000"/>
              </a:solidFill>
              <a:prstDash val="solid"/>
              <a:round/>
              <a:headEnd/>
              <a:tailEnd/>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latin typeface="Arial" pitchFamily="34" charset="0"/>
                <a:cs typeface="Arial" pitchFamily="34" charset="0"/>
              </a:endParaRPr>
            </a:p>
          </xdr:txBody>
        </xdr:sp>
        <xdr:sp macro="" textlink="">
          <xdr:nvSpPr>
            <xdr:cNvPr id="337" name="Freeform 43">
              <a:extLst>
                <a:ext uri="{FF2B5EF4-FFF2-40B4-BE49-F238E27FC236}">
                  <a16:creationId xmlns:a16="http://schemas.microsoft.com/office/drawing/2014/main" id="{00000000-0008-0000-0B00-000051010000}"/>
                </a:ext>
              </a:extLst>
            </xdr:cNvPr>
            <xdr:cNvSpPr>
              <a:spLocks noEditPoints="1"/>
            </xdr:cNvSpPr>
          </xdr:nvSpPr>
          <xdr:spPr bwMode="auto">
            <a:xfrm>
              <a:off x="2846387" y="1965325"/>
              <a:ext cx="1355726" cy="1793875"/>
            </a:xfrm>
            <a:custGeom>
              <a:avLst/>
              <a:gdLst>
                <a:gd name="T0" fmla="*/ 48 w 2048"/>
                <a:gd name="T1" fmla="*/ 2696 h 2912"/>
                <a:gd name="T2" fmla="*/ 0 w 2048"/>
                <a:gd name="T3" fmla="*/ 2552 h 2912"/>
                <a:gd name="T4" fmla="*/ 48 w 2048"/>
                <a:gd name="T5" fmla="*/ 2552 h 2912"/>
                <a:gd name="T6" fmla="*/ 0 w 2048"/>
                <a:gd name="T7" fmla="*/ 2024 h 2912"/>
                <a:gd name="T8" fmla="*/ 0 w 2048"/>
                <a:gd name="T9" fmla="*/ 2216 h 2912"/>
                <a:gd name="T10" fmla="*/ 48 w 2048"/>
                <a:gd name="T11" fmla="*/ 1688 h 2912"/>
                <a:gd name="T12" fmla="*/ 0 w 2048"/>
                <a:gd name="T13" fmla="*/ 1544 h 2912"/>
                <a:gd name="T14" fmla="*/ 48 w 2048"/>
                <a:gd name="T15" fmla="*/ 1544 h 2912"/>
                <a:gd name="T16" fmla="*/ 0 w 2048"/>
                <a:gd name="T17" fmla="*/ 1016 h 2912"/>
                <a:gd name="T18" fmla="*/ 0 w 2048"/>
                <a:gd name="T19" fmla="*/ 1208 h 2912"/>
                <a:gd name="T20" fmla="*/ 48 w 2048"/>
                <a:gd name="T21" fmla="*/ 680 h 2912"/>
                <a:gd name="T22" fmla="*/ 0 w 2048"/>
                <a:gd name="T23" fmla="*/ 536 h 2912"/>
                <a:gd name="T24" fmla="*/ 48 w 2048"/>
                <a:gd name="T25" fmla="*/ 536 h 2912"/>
                <a:gd name="T26" fmla="*/ 0 w 2048"/>
                <a:gd name="T27" fmla="*/ 24 h 2912"/>
                <a:gd name="T28" fmla="*/ 40 w 2048"/>
                <a:gd name="T29" fmla="*/ 48 h 2912"/>
                <a:gd name="T30" fmla="*/ 48 w 2048"/>
                <a:gd name="T31" fmla="*/ 200 h 2912"/>
                <a:gd name="T32" fmla="*/ 376 w 2048"/>
                <a:gd name="T33" fmla="*/ 0 h 2912"/>
                <a:gd name="T34" fmla="*/ 184 w 2048"/>
                <a:gd name="T35" fmla="*/ 0 h 2912"/>
                <a:gd name="T36" fmla="*/ 712 w 2048"/>
                <a:gd name="T37" fmla="*/ 48 h 2912"/>
                <a:gd name="T38" fmla="*/ 856 w 2048"/>
                <a:gd name="T39" fmla="*/ 0 h 2912"/>
                <a:gd name="T40" fmla="*/ 856 w 2048"/>
                <a:gd name="T41" fmla="*/ 48 h 2912"/>
                <a:gd name="T42" fmla="*/ 1384 w 2048"/>
                <a:gd name="T43" fmla="*/ 0 h 2912"/>
                <a:gd name="T44" fmla="*/ 1192 w 2048"/>
                <a:gd name="T45" fmla="*/ 0 h 2912"/>
                <a:gd name="T46" fmla="*/ 1720 w 2048"/>
                <a:gd name="T47" fmla="*/ 48 h 2912"/>
                <a:gd name="T48" fmla="*/ 1864 w 2048"/>
                <a:gd name="T49" fmla="*/ 0 h 2912"/>
                <a:gd name="T50" fmla="*/ 2048 w 2048"/>
                <a:gd name="T51" fmla="*/ 56 h 2912"/>
                <a:gd name="T52" fmla="*/ 2024 w 2048"/>
                <a:gd name="T53" fmla="*/ 48 h 2912"/>
                <a:gd name="T54" fmla="*/ 2048 w 2048"/>
                <a:gd name="T55" fmla="*/ 200 h 2912"/>
                <a:gd name="T56" fmla="*/ 2000 w 2048"/>
                <a:gd name="T57" fmla="*/ 200 h 2912"/>
                <a:gd name="T58" fmla="*/ 2048 w 2048"/>
                <a:gd name="T59" fmla="*/ 728 h 2912"/>
                <a:gd name="T60" fmla="*/ 2048 w 2048"/>
                <a:gd name="T61" fmla="*/ 536 h 2912"/>
                <a:gd name="T62" fmla="*/ 2000 w 2048"/>
                <a:gd name="T63" fmla="*/ 1064 h 2912"/>
                <a:gd name="T64" fmla="*/ 2048 w 2048"/>
                <a:gd name="T65" fmla="*/ 1208 h 2912"/>
                <a:gd name="T66" fmla="*/ 2000 w 2048"/>
                <a:gd name="T67" fmla="*/ 1208 h 2912"/>
                <a:gd name="T68" fmla="*/ 2048 w 2048"/>
                <a:gd name="T69" fmla="*/ 1736 h 2912"/>
                <a:gd name="T70" fmla="*/ 2048 w 2048"/>
                <a:gd name="T71" fmla="*/ 1544 h 2912"/>
                <a:gd name="T72" fmla="*/ 2000 w 2048"/>
                <a:gd name="T73" fmla="*/ 2072 h 2912"/>
                <a:gd name="T74" fmla="*/ 2048 w 2048"/>
                <a:gd name="T75" fmla="*/ 2216 h 2912"/>
                <a:gd name="T76" fmla="*/ 2000 w 2048"/>
                <a:gd name="T77" fmla="*/ 2216 h 2912"/>
                <a:gd name="T78" fmla="*/ 2048 w 2048"/>
                <a:gd name="T79" fmla="*/ 2744 h 2912"/>
                <a:gd name="T80" fmla="*/ 2048 w 2048"/>
                <a:gd name="T81" fmla="*/ 2552 h 2912"/>
                <a:gd name="T82" fmla="*/ 1832 w 2048"/>
                <a:gd name="T83" fmla="*/ 2864 h 2912"/>
                <a:gd name="T84" fmla="*/ 1688 w 2048"/>
                <a:gd name="T85" fmla="*/ 2912 h 2912"/>
                <a:gd name="T86" fmla="*/ 1688 w 2048"/>
                <a:gd name="T87" fmla="*/ 2864 h 2912"/>
                <a:gd name="T88" fmla="*/ 1160 w 2048"/>
                <a:gd name="T89" fmla="*/ 2912 h 2912"/>
                <a:gd name="T90" fmla="*/ 1352 w 2048"/>
                <a:gd name="T91" fmla="*/ 2912 h 2912"/>
                <a:gd name="T92" fmla="*/ 824 w 2048"/>
                <a:gd name="T93" fmla="*/ 2864 h 2912"/>
                <a:gd name="T94" fmla="*/ 680 w 2048"/>
                <a:gd name="T95" fmla="*/ 2912 h 2912"/>
                <a:gd name="T96" fmla="*/ 680 w 2048"/>
                <a:gd name="T97" fmla="*/ 2864 h 2912"/>
                <a:gd name="T98" fmla="*/ 152 w 2048"/>
                <a:gd name="T99" fmla="*/ 2912 h 2912"/>
                <a:gd name="T100" fmla="*/ 344 w 2048"/>
                <a:gd name="T101" fmla="*/ 2912 h 29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048" h="2912">
                  <a:moveTo>
                    <a:pt x="0" y="2888"/>
                  </a:moveTo>
                  <a:lnTo>
                    <a:pt x="0" y="2696"/>
                  </a:lnTo>
                  <a:lnTo>
                    <a:pt x="48" y="2696"/>
                  </a:lnTo>
                  <a:lnTo>
                    <a:pt x="48" y="2888"/>
                  </a:lnTo>
                  <a:lnTo>
                    <a:pt x="0" y="2888"/>
                  </a:lnTo>
                  <a:close/>
                  <a:moveTo>
                    <a:pt x="0" y="2552"/>
                  </a:moveTo>
                  <a:lnTo>
                    <a:pt x="0" y="2360"/>
                  </a:lnTo>
                  <a:lnTo>
                    <a:pt x="48" y="2360"/>
                  </a:lnTo>
                  <a:lnTo>
                    <a:pt x="48" y="2552"/>
                  </a:lnTo>
                  <a:lnTo>
                    <a:pt x="0" y="2552"/>
                  </a:lnTo>
                  <a:close/>
                  <a:moveTo>
                    <a:pt x="0" y="2216"/>
                  </a:moveTo>
                  <a:lnTo>
                    <a:pt x="0" y="2024"/>
                  </a:lnTo>
                  <a:lnTo>
                    <a:pt x="48" y="2024"/>
                  </a:lnTo>
                  <a:lnTo>
                    <a:pt x="48" y="2216"/>
                  </a:lnTo>
                  <a:lnTo>
                    <a:pt x="0" y="2216"/>
                  </a:lnTo>
                  <a:close/>
                  <a:moveTo>
                    <a:pt x="0" y="1880"/>
                  </a:moveTo>
                  <a:lnTo>
                    <a:pt x="0" y="1688"/>
                  </a:lnTo>
                  <a:lnTo>
                    <a:pt x="48" y="1688"/>
                  </a:lnTo>
                  <a:lnTo>
                    <a:pt x="48" y="1880"/>
                  </a:lnTo>
                  <a:lnTo>
                    <a:pt x="0" y="1880"/>
                  </a:lnTo>
                  <a:close/>
                  <a:moveTo>
                    <a:pt x="0" y="1544"/>
                  </a:moveTo>
                  <a:lnTo>
                    <a:pt x="0" y="1352"/>
                  </a:lnTo>
                  <a:lnTo>
                    <a:pt x="48" y="1352"/>
                  </a:lnTo>
                  <a:lnTo>
                    <a:pt x="48" y="1544"/>
                  </a:lnTo>
                  <a:lnTo>
                    <a:pt x="0" y="1544"/>
                  </a:lnTo>
                  <a:close/>
                  <a:moveTo>
                    <a:pt x="0" y="1208"/>
                  </a:moveTo>
                  <a:lnTo>
                    <a:pt x="0" y="1016"/>
                  </a:lnTo>
                  <a:lnTo>
                    <a:pt x="48" y="1016"/>
                  </a:lnTo>
                  <a:lnTo>
                    <a:pt x="48" y="1208"/>
                  </a:lnTo>
                  <a:lnTo>
                    <a:pt x="0" y="1208"/>
                  </a:lnTo>
                  <a:close/>
                  <a:moveTo>
                    <a:pt x="0" y="872"/>
                  </a:moveTo>
                  <a:lnTo>
                    <a:pt x="0" y="680"/>
                  </a:lnTo>
                  <a:lnTo>
                    <a:pt x="48" y="680"/>
                  </a:lnTo>
                  <a:lnTo>
                    <a:pt x="48" y="872"/>
                  </a:lnTo>
                  <a:lnTo>
                    <a:pt x="0" y="872"/>
                  </a:lnTo>
                  <a:close/>
                  <a:moveTo>
                    <a:pt x="0" y="536"/>
                  </a:moveTo>
                  <a:lnTo>
                    <a:pt x="0" y="344"/>
                  </a:lnTo>
                  <a:lnTo>
                    <a:pt x="48" y="344"/>
                  </a:lnTo>
                  <a:lnTo>
                    <a:pt x="48" y="536"/>
                  </a:lnTo>
                  <a:lnTo>
                    <a:pt x="0" y="536"/>
                  </a:lnTo>
                  <a:close/>
                  <a:moveTo>
                    <a:pt x="0" y="200"/>
                  </a:moveTo>
                  <a:lnTo>
                    <a:pt x="0" y="24"/>
                  </a:lnTo>
                  <a:cubicBezTo>
                    <a:pt x="0" y="11"/>
                    <a:pt x="11" y="0"/>
                    <a:pt x="24" y="0"/>
                  </a:cubicBezTo>
                  <a:lnTo>
                    <a:pt x="40" y="0"/>
                  </a:lnTo>
                  <a:lnTo>
                    <a:pt x="40" y="48"/>
                  </a:lnTo>
                  <a:lnTo>
                    <a:pt x="24" y="48"/>
                  </a:lnTo>
                  <a:lnTo>
                    <a:pt x="48" y="24"/>
                  </a:lnTo>
                  <a:lnTo>
                    <a:pt x="48" y="200"/>
                  </a:lnTo>
                  <a:lnTo>
                    <a:pt x="0" y="200"/>
                  </a:lnTo>
                  <a:close/>
                  <a:moveTo>
                    <a:pt x="184" y="0"/>
                  </a:moveTo>
                  <a:lnTo>
                    <a:pt x="376" y="0"/>
                  </a:lnTo>
                  <a:lnTo>
                    <a:pt x="376" y="48"/>
                  </a:lnTo>
                  <a:lnTo>
                    <a:pt x="184" y="48"/>
                  </a:lnTo>
                  <a:lnTo>
                    <a:pt x="184" y="0"/>
                  </a:lnTo>
                  <a:close/>
                  <a:moveTo>
                    <a:pt x="520" y="0"/>
                  </a:moveTo>
                  <a:lnTo>
                    <a:pt x="712" y="0"/>
                  </a:lnTo>
                  <a:lnTo>
                    <a:pt x="712" y="48"/>
                  </a:lnTo>
                  <a:lnTo>
                    <a:pt x="520" y="48"/>
                  </a:lnTo>
                  <a:lnTo>
                    <a:pt x="520" y="0"/>
                  </a:lnTo>
                  <a:close/>
                  <a:moveTo>
                    <a:pt x="856" y="0"/>
                  </a:moveTo>
                  <a:lnTo>
                    <a:pt x="1048" y="0"/>
                  </a:lnTo>
                  <a:lnTo>
                    <a:pt x="1048" y="48"/>
                  </a:lnTo>
                  <a:lnTo>
                    <a:pt x="856" y="48"/>
                  </a:lnTo>
                  <a:lnTo>
                    <a:pt x="856" y="0"/>
                  </a:lnTo>
                  <a:close/>
                  <a:moveTo>
                    <a:pt x="1192" y="0"/>
                  </a:moveTo>
                  <a:lnTo>
                    <a:pt x="1384" y="0"/>
                  </a:lnTo>
                  <a:lnTo>
                    <a:pt x="1384" y="48"/>
                  </a:lnTo>
                  <a:lnTo>
                    <a:pt x="1192" y="48"/>
                  </a:lnTo>
                  <a:lnTo>
                    <a:pt x="1192" y="0"/>
                  </a:lnTo>
                  <a:close/>
                  <a:moveTo>
                    <a:pt x="1528" y="0"/>
                  </a:moveTo>
                  <a:lnTo>
                    <a:pt x="1720" y="0"/>
                  </a:lnTo>
                  <a:lnTo>
                    <a:pt x="1720" y="48"/>
                  </a:lnTo>
                  <a:lnTo>
                    <a:pt x="1528" y="48"/>
                  </a:lnTo>
                  <a:lnTo>
                    <a:pt x="1528" y="0"/>
                  </a:lnTo>
                  <a:close/>
                  <a:moveTo>
                    <a:pt x="1864" y="0"/>
                  </a:moveTo>
                  <a:lnTo>
                    <a:pt x="2024" y="0"/>
                  </a:lnTo>
                  <a:cubicBezTo>
                    <a:pt x="2038" y="0"/>
                    <a:pt x="2048" y="11"/>
                    <a:pt x="2048" y="24"/>
                  </a:cubicBezTo>
                  <a:lnTo>
                    <a:pt x="2048" y="56"/>
                  </a:lnTo>
                  <a:lnTo>
                    <a:pt x="2000" y="56"/>
                  </a:lnTo>
                  <a:lnTo>
                    <a:pt x="2000" y="24"/>
                  </a:lnTo>
                  <a:lnTo>
                    <a:pt x="2024" y="48"/>
                  </a:lnTo>
                  <a:lnTo>
                    <a:pt x="1864" y="48"/>
                  </a:lnTo>
                  <a:lnTo>
                    <a:pt x="1864" y="0"/>
                  </a:lnTo>
                  <a:close/>
                  <a:moveTo>
                    <a:pt x="2048" y="200"/>
                  </a:moveTo>
                  <a:lnTo>
                    <a:pt x="2048" y="392"/>
                  </a:lnTo>
                  <a:lnTo>
                    <a:pt x="2000" y="392"/>
                  </a:lnTo>
                  <a:lnTo>
                    <a:pt x="2000" y="200"/>
                  </a:lnTo>
                  <a:lnTo>
                    <a:pt x="2048" y="200"/>
                  </a:lnTo>
                  <a:close/>
                  <a:moveTo>
                    <a:pt x="2048" y="536"/>
                  </a:moveTo>
                  <a:lnTo>
                    <a:pt x="2048" y="728"/>
                  </a:lnTo>
                  <a:lnTo>
                    <a:pt x="2000" y="728"/>
                  </a:lnTo>
                  <a:lnTo>
                    <a:pt x="2000" y="536"/>
                  </a:lnTo>
                  <a:lnTo>
                    <a:pt x="2048" y="536"/>
                  </a:lnTo>
                  <a:close/>
                  <a:moveTo>
                    <a:pt x="2048" y="872"/>
                  </a:moveTo>
                  <a:lnTo>
                    <a:pt x="2048" y="1064"/>
                  </a:lnTo>
                  <a:lnTo>
                    <a:pt x="2000" y="1064"/>
                  </a:lnTo>
                  <a:lnTo>
                    <a:pt x="2000" y="872"/>
                  </a:lnTo>
                  <a:lnTo>
                    <a:pt x="2048" y="872"/>
                  </a:lnTo>
                  <a:close/>
                  <a:moveTo>
                    <a:pt x="2048" y="1208"/>
                  </a:moveTo>
                  <a:lnTo>
                    <a:pt x="2048" y="1400"/>
                  </a:lnTo>
                  <a:lnTo>
                    <a:pt x="2000" y="1400"/>
                  </a:lnTo>
                  <a:lnTo>
                    <a:pt x="2000" y="1208"/>
                  </a:lnTo>
                  <a:lnTo>
                    <a:pt x="2048" y="1208"/>
                  </a:lnTo>
                  <a:close/>
                  <a:moveTo>
                    <a:pt x="2048" y="1544"/>
                  </a:moveTo>
                  <a:lnTo>
                    <a:pt x="2048" y="1736"/>
                  </a:lnTo>
                  <a:lnTo>
                    <a:pt x="2000" y="1736"/>
                  </a:lnTo>
                  <a:lnTo>
                    <a:pt x="2000" y="1544"/>
                  </a:lnTo>
                  <a:lnTo>
                    <a:pt x="2048" y="1544"/>
                  </a:lnTo>
                  <a:close/>
                  <a:moveTo>
                    <a:pt x="2048" y="1880"/>
                  </a:moveTo>
                  <a:lnTo>
                    <a:pt x="2048" y="2072"/>
                  </a:lnTo>
                  <a:lnTo>
                    <a:pt x="2000" y="2072"/>
                  </a:lnTo>
                  <a:lnTo>
                    <a:pt x="2000" y="1880"/>
                  </a:lnTo>
                  <a:lnTo>
                    <a:pt x="2048" y="1880"/>
                  </a:lnTo>
                  <a:close/>
                  <a:moveTo>
                    <a:pt x="2048" y="2216"/>
                  </a:moveTo>
                  <a:lnTo>
                    <a:pt x="2048" y="2408"/>
                  </a:lnTo>
                  <a:lnTo>
                    <a:pt x="2000" y="2408"/>
                  </a:lnTo>
                  <a:lnTo>
                    <a:pt x="2000" y="2216"/>
                  </a:lnTo>
                  <a:lnTo>
                    <a:pt x="2048" y="2216"/>
                  </a:lnTo>
                  <a:close/>
                  <a:moveTo>
                    <a:pt x="2048" y="2552"/>
                  </a:moveTo>
                  <a:lnTo>
                    <a:pt x="2048" y="2744"/>
                  </a:lnTo>
                  <a:lnTo>
                    <a:pt x="2000" y="2744"/>
                  </a:lnTo>
                  <a:lnTo>
                    <a:pt x="2000" y="2552"/>
                  </a:lnTo>
                  <a:lnTo>
                    <a:pt x="2048" y="2552"/>
                  </a:lnTo>
                  <a:close/>
                  <a:moveTo>
                    <a:pt x="2024" y="2912"/>
                  </a:moveTo>
                  <a:lnTo>
                    <a:pt x="1832" y="2912"/>
                  </a:lnTo>
                  <a:lnTo>
                    <a:pt x="1832" y="2864"/>
                  </a:lnTo>
                  <a:lnTo>
                    <a:pt x="2024" y="2864"/>
                  </a:lnTo>
                  <a:lnTo>
                    <a:pt x="2024" y="2912"/>
                  </a:lnTo>
                  <a:close/>
                  <a:moveTo>
                    <a:pt x="1688" y="2912"/>
                  </a:moveTo>
                  <a:lnTo>
                    <a:pt x="1496" y="2912"/>
                  </a:lnTo>
                  <a:lnTo>
                    <a:pt x="1496" y="2864"/>
                  </a:lnTo>
                  <a:lnTo>
                    <a:pt x="1688" y="2864"/>
                  </a:lnTo>
                  <a:lnTo>
                    <a:pt x="1688" y="2912"/>
                  </a:lnTo>
                  <a:close/>
                  <a:moveTo>
                    <a:pt x="1352" y="2912"/>
                  </a:moveTo>
                  <a:lnTo>
                    <a:pt x="1160" y="2912"/>
                  </a:lnTo>
                  <a:lnTo>
                    <a:pt x="1160" y="2864"/>
                  </a:lnTo>
                  <a:lnTo>
                    <a:pt x="1352" y="2864"/>
                  </a:lnTo>
                  <a:lnTo>
                    <a:pt x="1352" y="2912"/>
                  </a:lnTo>
                  <a:close/>
                  <a:moveTo>
                    <a:pt x="1016" y="2912"/>
                  </a:moveTo>
                  <a:lnTo>
                    <a:pt x="824" y="2912"/>
                  </a:lnTo>
                  <a:lnTo>
                    <a:pt x="824" y="2864"/>
                  </a:lnTo>
                  <a:lnTo>
                    <a:pt x="1016" y="2864"/>
                  </a:lnTo>
                  <a:lnTo>
                    <a:pt x="1016" y="2912"/>
                  </a:lnTo>
                  <a:close/>
                  <a:moveTo>
                    <a:pt x="680" y="2912"/>
                  </a:moveTo>
                  <a:lnTo>
                    <a:pt x="488" y="2912"/>
                  </a:lnTo>
                  <a:lnTo>
                    <a:pt x="488" y="2864"/>
                  </a:lnTo>
                  <a:lnTo>
                    <a:pt x="680" y="2864"/>
                  </a:lnTo>
                  <a:lnTo>
                    <a:pt x="680" y="2912"/>
                  </a:lnTo>
                  <a:close/>
                  <a:moveTo>
                    <a:pt x="344" y="2912"/>
                  </a:moveTo>
                  <a:lnTo>
                    <a:pt x="152" y="2912"/>
                  </a:lnTo>
                  <a:lnTo>
                    <a:pt x="152" y="2864"/>
                  </a:lnTo>
                  <a:lnTo>
                    <a:pt x="344" y="2864"/>
                  </a:lnTo>
                  <a:lnTo>
                    <a:pt x="344" y="2912"/>
                  </a:lnTo>
                  <a:close/>
                </a:path>
              </a:pathLst>
            </a:custGeom>
            <a:solidFill>
              <a:srgbClr val="00B050"/>
            </a:solidFill>
            <a:ln w="0" cap="flat">
              <a:solidFill>
                <a:srgbClr val="00B050"/>
              </a:solidFill>
              <a:prstDash val="solid"/>
              <a:round/>
              <a:headEnd/>
              <a:tailEnd/>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latin typeface="Arial" pitchFamily="34" charset="0"/>
                <a:cs typeface="Arial" pitchFamily="34" charset="0"/>
              </a:endParaRPr>
            </a:p>
          </xdr:txBody>
        </xdr:sp>
        <xdr:sp macro="" textlink="">
          <xdr:nvSpPr>
            <xdr:cNvPr id="338" name="Rectangle 44">
              <a:extLst>
                <a:ext uri="{FF2B5EF4-FFF2-40B4-BE49-F238E27FC236}">
                  <a16:creationId xmlns:a16="http://schemas.microsoft.com/office/drawing/2014/main" id="{00000000-0008-0000-0B00-000052010000}"/>
                </a:ext>
              </a:extLst>
            </xdr:cNvPr>
            <xdr:cNvSpPr>
              <a:spLocks noChangeArrowheads="1"/>
            </xdr:cNvSpPr>
          </xdr:nvSpPr>
          <xdr:spPr bwMode="auto">
            <a:xfrm>
              <a:off x="2433637" y="3845152"/>
              <a:ext cx="2090316" cy="138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de-DE" sz="900" b="0" i="0" u="none" strike="noStrike" cap="none" normalizeH="0" baseline="0">
                  <a:ln>
                    <a:noFill/>
                  </a:ln>
                  <a:solidFill>
                    <a:srgbClr val="00B050"/>
                  </a:solidFill>
                  <a:effectLst/>
                  <a:latin typeface="Arial" pitchFamily="34" charset="0"/>
                  <a:cs typeface="Arial" pitchFamily="34" charset="0"/>
                </a:rPr>
                <a:t>Methode A: Konsolidiertes Ergebnis: 100</a:t>
              </a:r>
              <a:endParaRPr kumimoji="0" lang="de-DE"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339" name="Rectangle 46">
              <a:extLst>
                <a:ext uri="{FF2B5EF4-FFF2-40B4-BE49-F238E27FC236}">
                  <a16:creationId xmlns:a16="http://schemas.microsoft.com/office/drawing/2014/main" id="{00000000-0008-0000-0B00-000053010000}"/>
                </a:ext>
              </a:extLst>
            </xdr:cNvPr>
            <xdr:cNvSpPr>
              <a:spLocks noChangeArrowheads="1"/>
            </xdr:cNvSpPr>
          </xdr:nvSpPr>
          <xdr:spPr bwMode="auto">
            <a:xfrm>
              <a:off x="2451100" y="3983264"/>
              <a:ext cx="1025525"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de-DE" sz="900" b="0" i="0" u="none" strike="noStrike" cap="none" normalizeH="0" baseline="0">
                  <a:ln>
                    <a:noFill/>
                  </a:ln>
                  <a:solidFill>
                    <a:srgbClr val="00B050"/>
                  </a:solidFill>
                  <a:effectLst/>
                  <a:latin typeface="Arial" pitchFamily="34" charset="0"/>
                  <a:cs typeface="Arial" pitchFamily="34" charset="0"/>
                </a:rPr>
                <a:t>Meldung bei Land A</a:t>
              </a:r>
              <a:endParaRPr kumimoji="0" lang="de-DE"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340" name="Freeform 47">
              <a:extLst>
                <a:ext uri="{FF2B5EF4-FFF2-40B4-BE49-F238E27FC236}">
                  <a16:creationId xmlns:a16="http://schemas.microsoft.com/office/drawing/2014/main" id="{00000000-0008-0000-0B00-000054010000}"/>
                </a:ext>
              </a:extLst>
            </xdr:cNvPr>
            <xdr:cNvSpPr>
              <a:spLocks noEditPoints="1"/>
            </xdr:cNvSpPr>
          </xdr:nvSpPr>
          <xdr:spPr bwMode="auto">
            <a:xfrm>
              <a:off x="4240213" y="2497138"/>
              <a:ext cx="2643188" cy="1262062"/>
            </a:xfrm>
            <a:custGeom>
              <a:avLst/>
              <a:gdLst>
                <a:gd name="T0" fmla="*/ 48 w 4288"/>
                <a:gd name="T1" fmla="*/ 2024 h 2048"/>
                <a:gd name="T2" fmla="*/ 48 w 4288"/>
                <a:gd name="T3" fmla="*/ 1496 h 2048"/>
                <a:gd name="T4" fmla="*/ 0 w 4288"/>
                <a:gd name="T5" fmla="*/ 1160 h 2048"/>
                <a:gd name="T6" fmla="*/ 0 w 4288"/>
                <a:gd name="T7" fmla="*/ 1016 h 2048"/>
                <a:gd name="T8" fmla="*/ 0 w 4288"/>
                <a:gd name="T9" fmla="*/ 1016 h 2048"/>
                <a:gd name="T10" fmla="*/ 48 w 4288"/>
                <a:gd name="T11" fmla="*/ 680 h 2048"/>
                <a:gd name="T12" fmla="*/ 48 w 4288"/>
                <a:gd name="T13" fmla="*/ 152 h 2048"/>
                <a:gd name="T14" fmla="*/ 232 w 4288"/>
                <a:gd name="T15" fmla="*/ 0 h 2048"/>
                <a:gd name="T16" fmla="*/ 376 w 4288"/>
                <a:gd name="T17" fmla="*/ 0 h 2048"/>
                <a:gd name="T18" fmla="*/ 376 w 4288"/>
                <a:gd name="T19" fmla="*/ 0 h 2048"/>
                <a:gd name="T20" fmla="*/ 712 w 4288"/>
                <a:gd name="T21" fmla="*/ 48 h 2048"/>
                <a:gd name="T22" fmla="*/ 1240 w 4288"/>
                <a:gd name="T23" fmla="*/ 48 h 2048"/>
                <a:gd name="T24" fmla="*/ 1576 w 4288"/>
                <a:gd name="T25" fmla="*/ 0 h 2048"/>
                <a:gd name="T26" fmla="*/ 1720 w 4288"/>
                <a:gd name="T27" fmla="*/ 0 h 2048"/>
                <a:gd name="T28" fmla="*/ 1720 w 4288"/>
                <a:gd name="T29" fmla="*/ 0 h 2048"/>
                <a:gd name="T30" fmla="*/ 2056 w 4288"/>
                <a:gd name="T31" fmla="*/ 48 h 2048"/>
                <a:gd name="T32" fmla="*/ 2584 w 4288"/>
                <a:gd name="T33" fmla="*/ 48 h 2048"/>
                <a:gd name="T34" fmla="*/ 2920 w 4288"/>
                <a:gd name="T35" fmla="*/ 0 h 2048"/>
                <a:gd name="T36" fmla="*/ 3064 w 4288"/>
                <a:gd name="T37" fmla="*/ 0 h 2048"/>
                <a:gd name="T38" fmla="*/ 3064 w 4288"/>
                <a:gd name="T39" fmla="*/ 0 h 2048"/>
                <a:gd name="T40" fmla="*/ 3400 w 4288"/>
                <a:gd name="T41" fmla="*/ 48 h 2048"/>
                <a:gd name="T42" fmla="*/ 3928 w 4288"/>
                <a:gd name="T43" fmla="*/ 48 h 2048"/>
                <a:gd name="T44" fmla="*/ 4264 w 4288"/>
                <a:gd name="T45" fmla="*/ 0 h 2048"/>
                <a:gd name="T46" fmla="*/ 4240 w 4288"/>
                <a:gd name="T47" fmla="*/ 24 h 2048"/>
                <a:gd name="T48" fmla="*/ 4288 w 4288"/>
                <a:gd name="T49" fmla="*/ 168 h 2048"/>
                <a:gd name="T50" fmla="*/ 4288 w 4288"/>
                <a:gd name="T51" fmla="*/ 168 h 2048"/>
                <a:gd name="T52" fmla="*/ 4240 w 4288"/>
                <a:gd name="T53" fmla="*/ 504 h 2048"/>
                <a:gd name="T54" fmla="*/ 4240 w 4288"/>
                <a:gd name="T55" fmla="*/ 1032 h 2048"/>
                <a:gd name="T56" fmla="*/ 4288 w 4288"/>
                <a:gd name="T57" fmla="*/ 1368 h 2048"/>
                <a:gd name="T58" fmla="*/ 4288 w 4288"/>
                <a:gd name="T59" fmla="*/ 1512 h 2048"/>
                <a:gd name="T60" fmla="*/ 4288 w 4288"/>
                <a:gd name="T61" fmla="*/ 1512 h 2048"/>
                <a:gd name="T62" fmla="*/ 4248 w 4288"/>
                <a:gd name="T63" fmla="*/ 2048 h 2048"/>
                <a:gd name="T64" fmla="*/ 4240 w 4288"/>
                <a:gd name="T65" fmla="*/ 1848 h 2048"/>
                <a:gd name="T66" fmla="*/ 3912 w 4288"/>
                <a:gd name="T67" fmla="*/ 2000 h 2048"/>
                <a:gd name="T68" fmla="*/ 3576 w 4288"/>
                <a:gd name="T69" fmla="*/ 2048 h 2048"/>
                <a:gd name="T70" fmla="*/ 3432 w 4288"/>
                <a:gd name="T71" fmla="*/ 2048 h 2048"/>
                <a:gd name="T72" fmla="*/ 3432 w 4288"/>
                <a:gd name="T73" fmla="*/ 2048 h 2048"/>
                <a:gd name="T74" fmla="*/ 3096 w 4288"/>
                <a:gd name="T75" fmla="*/ 2000 h 2048"/>
                <a:gd name="T76" fmla="*/ 2568 w 4288"/>
                <a:gd name="T77" fmla="*/ 2000 h 2048"/>
                <a:gd name="T78" fmla="*/ 2232 w 4288"/>
                <a:gd name="T79" fmla="*/ 2048 h 2048"/>
                <a:gd name="T80" fmla="*/ 2088 w 4288"/>
                <a:gd name="T81" fmla="*/ 2048 h 2048"/>
                <a:gd name="T82" fmla="*/ 2088 w 4288"/>
                <a:gd name="T83" fmla="*/ 2048 h 2048"/>
                <a:gd name="T84" fmla="*/ 1752 w 4288"/>
                <a:gd name="T85" fmla="*/ 2000 h 2048"/>
                <a:gd name="T86" fmla="*/ 1224 w 4288"/>
                <a:gd name="T87" fmla="*/ 2000 h 2048"/>
                <a:gd name="T88" fmla="*/ 888 w 4288"/>
                <a:gd name="T89" fmla="*/ 2048 h 2048"/>
                <a:gd name="T90" fmla="*/ 744 w 4288"/>
                <a:gd name="T91" fmla="*/ 2048 h 2048"/>
                <a:gd name="T92" fmla="*/ 744 w 4288"/>
                <a:gd name="T93" fmla="*/ 2048 h 2048"/>
                <a:gd name="T94" fmla="*/ 408 w 4288"/>
                <a:gd name="T95" fmla="*/ 2000 h 2048"/>
                <a:gd name="T96" fmla="*/ 24 w 4288"/>
                <a:gd name="T97" fmla="*/ 2000 h 20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4288" h="2048">
                  <a:moveTo>
                    <a:pt x="0" y="2024"/>
                  </a:moveTo>
                  <a:lnTo>
                    <a:pt x="0" y="1832"/>
                  </a:lnTo>
                  <a:lnTo>
                    <a:pt x="48" y="1832"/>
                  </a:lnTo>
                  <a:lnTo>
                    <a:pt x="48" y="2024"/>
                  </a:lnTo>
                  <a:lnTo>
                    <a:pt x="0" y="2024"/>
                  </a:lnTo>
                  <a:close/>
                  <a:moveTo>
                    <a:pt x="0" y="1688"/>
                  </a:moveTo>
                  <a:lnTo>
                    <a:pt x="0" y="1496"/>
                  </a:lnTo>
                  <a:lnTo>
                    <a:pt x="48" y="1496"/>
                  </a:lnTo>
                  <a:lnTo>
                    <a:pt x="48" y="1688"/>
                  </a:lnTo>
                  <a:lnTo>
                    <a:pt x="0" y="1688"/>
                  </a:lnTo>
                  <a:close/>
                  <a:moveTo>
                    <a:pt x="0" y="1352"/>
                  </a:moveTo>
                  <a:lnTo>
                    <a:pt x="0" y="1160"/>
                  </a:lnTo>
                  <a:lnTo>
                    <a:pt x="48" y="1160"/>
                  </a:lnTo>
                  <a:lnTo>
                    <a:pt x="48" y="1352"/>
                  </a:lnTo>
                  <a:lnTo>
                    <a:pt x="0" y="1352"/>
                  </a:lnTo>
                  <a:close/>
                  <a:moveTo>
                    <a:pt x="0" y="1016"/>
                  </a:moveTo>
                  <a:lnTo>
                    <a:pt x="0" y="824"/>
                  </a:lnTo>
                  <a:lnTo>
                    <a:pt x="48" y="824"/>
                  </a:lnTo>
                  <a:lnTo>
                    <a:pt x="48" y="1016"/>
                  </a:lnTo>
                  <a:lnTo>
                    <a:pt x="0" y="1016"/>
                  </a:lnTo>
                  <a:close/>
                  <a:moveTo>
                    <a:pt x="0" y="680"/>
                  </a:moveTo>
                  <a:lnTo>
                    <a:pt x="0" y="488"/>
                  </a:lnTo>
                  <a:lnTo>
                    <a:pt x="48" y="488"/>
                  </a:lnTo>
                  <a:lnTo>
                    <a:pt x="48" y="680"/>
                  </a:lnTo>
                  <a:lnTo>
                    <a:pt x="0" y="680"/>
                  </a:lnTo>
                  <a:close/>
                  <a:moveTo>
                    <a:pt x="0" y="344"/>
                  </a:moveTo>
                  <a:lnTo>
                    <a:pt x="0" y="152"/>
                  </a:lnTo>
                  <a:lnTo>
                    <a:pt x="48" y="152"/>
                  </a:lnTo>
                  <a:lnTo>
                    <a:pt x="48" y="344"/>
                  </a:lnTo>
                  <a:lnTo>
                    <a:pt x="0" y="344"/>
                  </a:lnTo>
                  <a:close/>
                  <a:moveTo>
                    <a:pt x="40" y="0"/>
                  </a:moveTo>
                  <a:lnTo>
                    <a:pt x="232" y="0"/>
                  </a:lnTo>
                  <a:lnTo>
                    <a:pt x="232" y="48"/>
                  </a:lnTo>
                  <a:lnTo>
                    <a:pt x="40" y="48"/>
                  </a:lnTo>
                  <a:lnTo>
                    <a:pt x="40" y="0"/>
                  </a:lnTo>
                  <a:close/>
                  <a:moveTo>
                    <a:pt x="376" y="0"/>
                  </a:moveTo>
                  <a:lnTo>
                    <a:pt x="568" y="0"/>
                  </a:lnTo>
                  <a:lnTo>
                    <a:pt x="568" y="48"/>
                  </a:lnTo>
                  <a:lnTo>
                    <a:pt x="376" y="48"/>
                  </a:lnTo>
                  <a:lnTo>
                    <a:pt x="376" y="0"/>
                  </a:lnTo>
                  <a:close/>
                  <a:moveTo>
                    <a:pt x="712" y="0"/>
                  </a:moveTo>
                  <a:lnTo>
                    <a:pt x="904" y="0"/>
                  </a:lnTo>
                  <a:lnTo>
                    <a:pt x="904" y="48"/>
                  </a:lnTo>
                  <a:lnTo>
                    <a:pt x="712" y="48"/>
                  </a:lnTo>
                  <a:lnTo>
                    <a:pt x="712" y="0"/>
                  </a:lnTo>
                  <a:close/>
                  <a:moveTo>
                    <a:pt x="1048" y="0"/>
                  </a:moveTo>
                  <a:lnTo>
                    <a:pt x="1240" y="0"/>
                  </a:lnTo>
                  <a:lnTo>
                    <a:pt x="1240" y="48"/>
                  </a:lnTo>
                  <a:lnTo>
                    <a:pt x="1048" y="48"/>
                  </a:lnTo>
                  <a:lnTo>
                    <a:pt x="1048" y="0"/>
                  </a:lnTo>
                  <a:close/>
                  <a:moveTo>
                    <a:pt x="1384" y="0"/>
                  </a:moveTo>
                  <a:lnTo>
                    <a:pt x="1576" y="0"/>
                  </a:lnTo>
                  <a:lnTo>
                    <a:pt x="1576" y="48"/>
                  </a:lnTo>
                  <a:lnTo>
                    <a:pt x="1384" y="48"/>
                  </a:lnTo>
                  <a:lnTo>
                    <a:pt x="1384" y="0"/>
                  </a:lnTo>
                  <a:close/>
                  <a:moveTo>
                    <a:pt x="1720" y="0"/>
                  </a:moveTo>
                  <a:lnTo>
                    <a:pt x="1912" y="0"/>
                  </a:lnTo>
                  <a:lnTo>
                    <a:pt x="1912" y="48"/>
                  </a:lnTo>
                  <a:lnTo>
                    <a:pt x="1720" y="48"/>
                  </a:lnTo>
                  <a:lnTo>
                    <a:pt x="1720" y="0"/>
                  </a:lnTo>
                  <a:close/>
                  <a:moveTo>
                    <a:pt x="2056" y="0"/>
                  </a:moveTo>
                  <a:lnTo>
                    <a:pt x="2248" y="0"/>
                  </a:lnTo>
                  <a:lnTo>
                    <a:pt x="2248" y="48"/>
                  </a:lnTo>
                  <a:lnTo>
                    <a:pt x="2056" y="48"/>
                  </a:lnTo>
                  <a:lnTo>
                    <a:pt x="2056" y="0"/>
                  </a:lnTo>
                  <a:close/>
                  <a:moveTo>
                    <a:pt x="2392" y="0"/>
                  </a:moveTo>
                  <a:lnTo>
                    <a:pt x="2584" y="0"/>
                  </a:lnTo>
                  <a:lnTo>
                    <a:pt x="2584" y="48"/>
                  </a:lnTo>
                  <a:lnTo>
                    <a:pt x="2392" y="48"/>
                  </a:lnTo>
                  <a:lnTo>
                    <a:pt x="2392" y="0"/>
                  </a:lnTo>
                  <a:close/>
                  <a:moveTo>
                    <a:pt x="2728" y="0"/>
                  </a:moveTo>
                  <a:lnTo>
                    <a:pt x="2920" y="0"/>
                  </a:lnTo>
                  <a:lnTo>
                    <a:pt x="2920" y="48"/>
                  </a:lnTo>
                  <a:lnTo>
                    <a:pt x="2728" y="48"/>
                  </a:lnTo>
                  <a:lnTo>
                    <a:pt x="2728" y="0"/>
                  </a:lnTo>
                  <a:close/>
                  <a:moveTo>
                    <a:pt x="3064" y="0"/>
                  </a:moveTo>
                  <a:lnTo>
                    <a:pt x="3256" y="0"/>
                  </a:lnTo>
                  <a:lnTo>
                    <a:pt x="3256" y="48"/>
                  </a:lnTo>
                  <a:lnTo>
                    <a:pt x="3064" y="48"/>
                  </a:lnTo>
                  <a:lnTo>
                    <a:pt x="3064" y="0"/>
                  </a:lnTo>
                  <a:close/>
                  <a:moveTo>
                    <a:pt x="3400" y="0"/>
                  </a:moveTo>
                  <a:lnTo>
                    <a:pt x="3592" y="0"/>
                  </a:lnTo>
                  <a:lnTo>
                    <a:pt x="3592" y="48"/>
                  </a:lnTo>
                  <a:lnTo>
                    <a:pt x="3400" y="48"/>
                  </a:lnTo>
                  <a:lnTo>
                    <a:pt x="3400" y="0"/>
                  </a:lnTo>
                  <a:close/>
                  <a:moveTo>
                    <a:pt x="3736" y="0"/>
                  </a:moveTo>
                  <a:lnTo>
                    <a:pt x="3928" y="0"/>
                  </a:lnTo>
                  <a:lnTo>
                    <a:pt x="3928" y="48"/>
                  </a:lnTo>
                  <a:lnTo>
                    <a:pt x="3736" y="48"/>
                  </a:lnTo>
                  <a:lnTo>
                    <a:pt x="3736" y="0"/>
                  </a:lnTo>
                  <a:close/>
                  <a:moveTo>
                    <a:pt x="4072" y="0"/>
                  </a:moveTo>
                  <a:lnTo>
                    <a:pt x="4264" y="0"/>
                  </a:lnTo>
                  <a:cubicBezTo>
                    <a:pt x="4278" y="0"/>
                    <a:pt x="4288" y="11"/>
                    <a:pt x="4288" y="24"/>
                  </a:cubicBezTo>
                  <a:lnTo>
                    <a:pt x="4288" y="24"/>
                  </a:lnTo>
                  <a:lnTo>
                    <a:pt x="4240" y="24"/>
                  </a:lnTo>
                  <a:lnTo>
                    <a:pt x="4240" y="24"/>
                  </a:lnTo>
                  <a:lnTo>
                    <a:pt x="4264" y="48"/>
                  </a:lnTo>
                  <a:lnTo>
                    <a:pt x="4072" y="48"/>
                  </a:lnTo>
                  <a:lnTo>
                    <a:pt x="4072" y="0"/>
                  </a:lnTo>
                  <a:close/>
                  <a:moveTo>
                    <a:pt x="4288" y="168"/>
                  </a:moveTo>
                  <a:lnTo>
                    <a:pt x="4288" y="360"/>
                  </a:lnTo>
                  <a:lnTo>
                    <a:pt x="4240" y="360"/>
                  </a:lnTo>
                  <a:lnTo>
                    <a:pt x="4240" y="168"/>
                  </a:lnTo>
                  <a:lnTo>
                    <a:pt x="4288" y="168"/>
                  </a:lnTo>
                  <a:close/>
                  <a:moveTo>
                    <a:pt x="4288" y="504"/>
                  </a:moveTo>
                  <a:lnTo>
                    <a:pt x="4288" y="696"/>
                  </a:lnTo>
                  <a:lnTo>
                    <a:pt x="4240" y="696"/>
                  </a:lnTo>
                  <a:lnTo>
                    <a:pt x="4240" y="504"/>
                  </a:lnTo>
                  <a:lnTo>
                    <a:pt x="4288" y="504"/>
                  </a:lnTo>
                  <a:close/>
                  <a:moveTo>
                    <a:pt x="4288" y="840"/>
                  </a:moveTo>
                  <a:lnTo>
                    <a:pt x="4288" y="1032"/>
                  </a:lnTo>
                  <a:lnTo>
                    <a:pt x="4240" y="1032"/>
                  </a:lnTo>
                  <a:lnTo>
                    <a:pt x="4240" y="840"/>
                  </a:lnTo>
                  <a:lnTo>
                    <a:pt x="4288" y="840"/>
                  </a:lnTo>
                  <a:close/>
                  <a:moveTo>
                    <a:pt x="4288" y="1176"/>
                  </a:moveTo>
                  <a:lnTo>
                    <a:pt x="4288" y="1368"/>
                  </a:lnTo>
                  <a:lnTo>
                    <a:pt x="4240" y="1368"/>
                  </a:lnTo>
                  <a:lnTo>
                    <a:pt x="4240" y="1176"/>
                  </a:lnTo>
                  <a:lnTo>
                    <a:pt x="4288" y="1176"/>
                  </a:lnTo>
                  <a:close/>
                  <a:moveTo>
                    <a:pt x="4288" y="1512"/>
                  </a:moveTo>
                  <a:lnTo>
                    <a:pt x="4288" y="1704"/>
                  </a:lnTo>
                  <a:lnTo>
                    <a:pt x="4240" y="1704"/>
                  </a:lnTo>
                  <a:lnTo>
                    <a:pt x="4240" y="1512"/>
                  </a:lnTo>
                  <a:lnTo>
                    <a:pt x="4288" y="1512"/>
                  </a:lnTo>
                  <a:close/>
                  <a:moveTo>
                    <a:pt x="4288" y="1848"/>
                  </a:moveTo>
                  <a:lnTo>
                    <a:pt x="4288" y="2024"/>
                  </a:lnTo>
                  <a:cubicBezTo>
                    <a:pt x="4288" y="2038"/>
                    <a:pt x="4278" y="2048"/>
                    <a:pt x="4264" y="2048"/>
                  </a:cubicBezTo>
                  <a:lnTo>
                    <a:pt x="4248" y="2048"/>
                  </a:lnTo>
                  <a:lnTo>
                    <a:pt x="4248" y="2000"/>
                  </a:lnTo>
                  <a:lnTo>
                    <a:pt x="4264" y="2000"/>
                  </a:lnTo>
                  <a:lnTo>
                    <a:pt x="4240" y="2024"/>
                  </a:lnTo>
                  <a:lnTo>
                    <a:pt x="4240" y="1848"/>
                  </a:lnTo>
                  <a:lnTo>
                    <a:pt x="4288" y="1848"/>
                  </a:lnTo>
                  <a:close/>
                  <a:moveTo>
                    <a:pt x="4104" y="2048"/>
                  </a:moveTo>
                  <a:lnTo>
                    <a:pt x="3912" y="2048"/>
                  </a:lnTo>
                  <a:lnTo>
                    <a:pt x="3912" y="2000"/>
                  </a:lnTo>
                  <a:lnTo>
                    <a:pt x="4104" y="2000"/>
                  </a:lnTo>
                  <a:lnTo>
                    <a:pt x="4104" y="2048"/>
                  </a:lnTo>
                  <a:close/>
                  <a:moveTo>
                    <a:pt x="3768" y="2048"/>
                  </a:moveTo>
                  <a:lnTo>
                    <a:pt x="3576" y="2048"/>
                  </a:lnTo>
                  <a:lnTo>
                    <a:pt x="3576" y="2000"/>
                  </a:lnTo>
                  <a:lnTo>
                    <a:pt x="3768" y="2000"/>
                  </a:lnTo>
                  <a:lnTo>
                    <a:pt x="3768" y="2048"/>
                  </a:lnTo>
                  <a:close/>
                  <a:moveTo>
                    <a:pt x="3432" y="2048"/>
                  </a:moveTo>
                  <a:lnTo>
                    <a:pt x="3240" y="2048"/>
                  </a:lnTo>
                  <a:lnTo>
                    <a:pt x="3240" y="2000"/>
                  </a:lnTo>
                  <a:lnTo>
                    <a:pt x="3432" y="2000"/>
                  </a:lnTo>
                  <a:lnTo>
                    <a:pt x="3432" y="2048"/>
                  </a:lnTo>
                  <a:close/>
                  <a:moveTo>
                    <a:pt x="3096" y="2048"/>
                  </a:moveTo>
                  <a:lnTo>
                    <a:pt x="2904" y="2048"/>
                  </a:lnTo>
                  <a:lnTo>
                    <a:pt x="2904" y="2000"/>
                  </a:lnTo>
                  <a:lnTo>
                    <a:pt x="3096" y="2000"/>
                  </a:lnTo>
                  <a:lnTo>
                    <a:pt x="3096" y="2048"/>
                  </a:lnTo>
                  <a:close/>
                  <a:moveTo>
                    <a:pt x="2760" y="2048"/>
                  </a:moveTo>
                  <a:lnTo>
                    <a:pt x="2568" y="2048"/>
                  </a:lnTo>
                  <a:lnTo>
                    <a:pt x="2568" y="2000"/>
                  </a:lnTo>
                  <a:lnTo>
                    <a:pt x="2760" y="2000"/>
                  </a:lnTo>
                  <a:lnTo>
                    <a:pt x="2760" y="2048"/>
                  </a:lnTo>
                  <a:close/>
                  <a:moveTo>
                    <a:pt x="2424" y="2048"/>
                  </a:moveTo>
                  <a:lnTo>
                    <a:pt x="2232" y="2048"/>
                  </a:lnTo>
                  <a:lnTo>
                    <a:pt x="2232" y="2000"/>
                  </a:lnTo>
                  <a:lnTo>
                    <a:pt x="2424" y="2000"/>
                  </a:lnTo>
                  <a:lnTo>
                    <a:pt x="2424" y="2048"/>
                  </a:lnTo>
                  <a:close/>
                  <a:moveTo>
                    <a:pt x="2088" y="2048"/>
                  </a:moveTo>
                  <a:lnTo>
                    <a:pt x="1896" y="2048"/>
                  </a:lnTo>
                  <a:lnTo>
                    <a:pt x="1896" y="2000"/>
                  </a:lnTo>
                  <a:lnTo>
                    <a:pt x="2088" y="2000"/>
                  </a:lnTo>
                  <a:lnTo>
                    <a:pt x="2088" y="2048"/>
                  </a:lnTo>
                  <a:close/>
                  <a:moveTo>
                    <a:pt x="1752" y="2048"/>
                  </a:moveTo>
                  <a:lnTo>
                    <a:pt x="1560" y="2048"/>
                  </a:lnTo>
                  <a:lnTo>
                    <a:pt x="1560" y="2000"/>
                  </a:lnTo>
                  <a:lnTo>
                    <a:pt x="1752" y="2000"/>
                  </a:lnTo>
                  <a:lnTo>
                    <a:pt x="1752" y="2048"/>
                  </a:lnTo>
                  <a:close/>
                  <a:moveTo>
                    <a:pt x="1416" y="2048"/>
                  </a:moveTo>
                  <a:lnTo>
                    <a:pt x="1224" y="2048"/>
                  </a:lnTo>
                  <a:lnTo>
                    <a:pt x="1224" y="2000"/>
                  </a:lnTo>
                  <a:lnTo>
                    <a:pt x="1416" y="2000"/>
                  </a:lnTo>
                  <a:lnTo>
                    <a:pt x="1416" y="2048"/>
                  </a:lnTo>
                  <a:close/>
                  <a:moveTo>
                    <a:pt x="1080" y="2048"/>
                  </a:moveTo>
                  <a:lnTo>
                    <a:pt x="888" y="2048"/>
                  </a:lnTo>
                  <a:lnTo>
                    <a:pt x="888" y="2000"/>
                  </a:lnTo>
                  <a:lnTo>
                    <a:pt x="1080" y="2000"/>
                  </a:lnTo>
                  <a:lnTo>
                    <a:pt x="1080" y="2048"/>
                  </a:lnTo>
                  <a:close/>
                  <a:moveTo>
                    <a:pt x="744" y="2048"/>
                  </a:moveTo>
                  <a:lnTo>
                    <a:pt x="552" y="2048"/>
                  </a:lnTo>
                  <a:lnTo>
                    <a:pt x="552" y="2000"/>
                  </a:lnTo>
                  <a:lnTo>
                    <a:pt x="744" y="2000"/>
                  </a:lnTo>
                  <a:lnTo>
                    <a:pt x="744" y="2048"/>
                  </a:lnTo>
                  <a:close/>
                  <a:moveTo>
                    <a:pt x="408" y="2048"/>
                  </a:moveTo>
                  <a:lnTo>
                    <a:pt x="216" y="2048"/>
                  </a:lnTo>
                  <a:lnTo>
                    <a:pt x="216" y="2000"/>
                  </a:lnTo>
                  <a:lnTo>
                    <a:pt x="408" y="2000"/>
                  </a:lnTo>
                  <a:lnTo>
                    <a:pt x="408" y="2048"/>
                  </a:lnTo>
                  <a:close/>
                  <a:moveTo>
                    <a:pt x="72" y="2048"/>
                  </a:moveTo>
                  <a:lnTo>
                    <a:pt x="24" y="2048"/>
                  </a:lnTo>
                  <a:lnTo>
                    <a:pt x="24" y="2000"/>
                  </a:lnTo>
                  <a:lnTo>
                    <a:pt x="72" y="2000"/>
                  </a:lnTo>
                  <a:lnTo>
                    <a:pt x="72" y="2048"/>
                  </a:lnTo>
                  <a:close/>
                </a:path>
              </a:pathLst>
            </a:custGeom>
            <a:solidFill>
              <a:srgbClr val="C00000"/>
            </a:solidFill>
            <a:ln w="0" cap="flat">
              <a:solidFill>
                <a:srgbClr val="C00000"/>
              </a:solidFill>
              <a:prstDash val="solid"/>
              <a:round/>
              <a:headEnd/>
              <a:tailEnd/>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latin typeface="Arial" pitchFamily="34" charset="0"/>
                <a:cs typeface="Arial" pitchFamily="34" charset="0"/>
              </a:endParaRPr>
            </a:p>
          </xdr:txBody>
        </xdr:sp>
        <xdr:sp macro="" textlink="">
          <xdr:nvSpPr>
            <xdr:cNvPr id="341" name="Rectangle 48">
              <a:extLst>
                <a:ext uri="{FF2B5EF4-FFF2-40B4-BE49-F238E27FC236}">
                  <a16:creationId xmlns:a16="http://schemas.microsoft.com/office/drawing/2014/main" id="{00000000-0008-0000-0B00-000055010000}"/>
                </a:ext>
              </a:extLst>
            </xdr:cNvPr>
            <xdr:cNvSpPr>
              <a:spLocks noChangeArrowheads="1"/>
            </xdr:cNvSpPr>
          </xdr:nvSpPr>
          <xdr:spPr bwMode="auto">
            <a:xfrm>
              <a:off x="4659660" y="3831029"/>
              <a:ext cx="1897955" cy="138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de-DE" sz="900" b="0" i="0" u="none" strike="noStrike" cap="none" normalizeH="0" baseline="0">
                  <a:ln>
                    <a:noFill/>
                  </a:ln>
                  <a:solidFill>
                    <a:srgbClr val="C00000"/>
                  </a:solidFill>
                  <a:effectLst/>
                  <a:latin typeface="Arial" pitchFamily="34" charset="0"/>
                  <a:cs typeface="Arial" pitchFamily="34" charset="0"/>
                </a:rPr>
                <a:t>Methode A: Konsolidiertes Ergebnis: </a:t>
              </a:r>
              <a:endParaRPr kumimoji="0" lang="de-DE"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342" name="Rectangle 50">
              <a:extLst>
                <a:ext uri="{FF2B5EF4-FFF2-40B4-BE49-F238E27FC236}">
                  <a16:creationId xmlns:a16="http://schemas.microsoft.com/office/drawing/2014/main" id="{00000000-0008-0000-0B00-000056010000}"/>
                </a:ext>
              </a:extLst>
            </xdr:cNvPr>
            <xdr:cNvSpPr>
              <a:spLocks noChangeArrowheads="1"/>
            </xdr:cNvSpPr>
          </xdr:nvSpPr>
          <xdr:spPr bwMode="auto">
            <a:xfrm>
              <a:off x="6613433" y="3831029"/>
              <a:ext cx="198772" cy="138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de-DE" sz="900" b="0" i="0" u="none" strike="noStrike" cap="none" normalizeH="0" baseline="0">
                  <a:ln>
                    <a:noFill/>
                  </a:ln>
                  <a:solidFill>
                    <a:srgbClr val="C00000"/>
                  </a:solidFill>
                  <a:effectLst/>
                  <a:latin typeface="Arial" pitchFamily="34" charset="0"/>
                  <a:cs typeface="Arial" pitchFamily="34" charset="0"/>
                </a:rPr>
                <a:t>- 30</a:t>
              </a:r>
              <a:endParaRPr kumimoji="0" lang="de-DE"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343" name="Rectangle 52">
              <a:extLst>
                <a:ext uri="{FF2B5EF4-FFF2-40B4-BE49-F238E27FC236}">
                  <a16:creationId xmlns:a16="http://schemas.microsoft.com/office/drawing/2014/main" id="{00000000-0008-0000-0B00-000057010000}"/>
                </a:ext>
              </a:extLst>
            </xdr:cNvPr>
            <xdr:cNvSpPr>
              <a:spLocks noChangeArrowheads="1"/>
            </xdr:cNvSpPr>
          </xdr:nvSpPr>
          <xdr:spPr bwMode="auto">
            <a:xfrm>
              <a:off x="4678710" y="3969141"/>
              <a:ext cx="1025525"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de-DE" sz="900" b="0" i="0" u="none" strike="noStrike" cap="none" normalizeH="0" baseline="0">
                  <a:ln>
                    <a:noFill/>
                  </a:ln>
                  <a:solidFill>
                    <a:srgbClr val="C00000"/>
                  </a:solidFill>
                  <a:effectLst/>
                  <a:latin typeface="Arial" pitchFamily="34" charset="0"/>
                  <a:cs typeface="Arial" pitchFamily="34" charset="0"/>
                </a:rPr>
                <a:t>Meldung bei Land B</a:t>
              </a:r>
              <a:endParaRPr kumimoji="0" lang="de-DE"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344" name="Rectangle 53">
              <a:extLst>
                <a:ext uri="{FF2B5EF4-FFF2-40B4-BE49-F238E27FC236}">
                  <a16:creationId xmlns:a16="http://schemas.microsoft.com/office/drawing/2014/main" id="{00000000-0008-0000-0B00-000058010000}"/>
                </a:ext>
              </a:extLst>
            </xdr:cNvPr>
            <xdr:cNvSpPr>
              <a:spLocks noChangeArrowheads="1"/>
            </xdr:cNvSpPr>
          </xdr:nvSpPr>
          <xdr:spPr bwMode="auto">
            <a:xfrm>
              <a:off x="5633512" y="2039939"/>
              <a:ext cx="1510509" cy="120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de-DE" sz="900" b="0" i="0" u="none" strike="noStrike" cap="none" normalizeH="0" baseline="0">
                  <a:ln>
                    <a:noFill/>
                  </a:ln>
                  <a:solidFill>
                    <a:srgbClr val="FF0000"/>
                  </a:solidFill>
                  <a:effectLst/>
                  <a:latin typeface="Arial" pitchFamily="34" charset="0"/>
                  <a:cs typeface="Arial" pitchFamily="34" charset="0"/>
                </a:rPr>
                <a:t>Dividende                         5 </a:t>
              </a:r>
              <a:endParaRPr kumimoji="0" lang="de-DE"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346" name="Rectangle 55">
              <a:extLst>
                <a:ext uri="{FF2B5EF4-FFF2-40B4-BE49-F238E27FC236}">
                  <a16:creationId xmlns:a16="http://schemas.microsoft.com/office/drawing/2014/main" id="{00000000-0008-0000-0B00-00005A010000}"/>
                </a:ext>
              </a:extLst>
            </xdr:cNvPr>
            <xdr:cNvSpPr>
              <a:spLocks noChangeArrowheads="1"/>
            </xdr:cNvSpPr>
          </xdr:nvSpPr>
          <xdr:spPr bwMode="auto">
            <a:xfrm>
              <a:off x="5618163" y="2178050"/>
              <a:ext cx="1663961" cy="120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de-DE" sz="900" b="0" i="0" u="none" strike="noStrike" cap="none" normalizeH="0" baseline="0">
                  <a:ln>
                    <a:noFill/>
                  </a:ln>
                  <a:solidFill>
                    <a:srgbClr val="FF0000"/>
                  </a:solidFill>
                  <a:effectLst/>
                  <a:latin typeface="Arial" pitchFamily="34" charset="0"/>
                  <a:cs typeface="Arial" pitchFamily="34" charset="0"/>
                </a:rPr>
                <a:t>Quellensteuer                   2 </a:t>
              </a:r>
              <a:endParaRPr kumimoji="0" lang="de-DE"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348" name="Rectangle 57">
              <a:extLst>
                <a:ext uri="{FF2B5EF4-FFF2-40B4-BE49-F238E27FC236}">
                  <a16:creationId xmlns:a16="http://schemas.microsoft.com/office/drawing/2014/main" id="{00000000-0008-0000-0B00-00005C010000}"/>
                </a:ext>
              </a:extLst>
            </xdr:cNvPr>
            <xdr:cNvSpPr>
              <a:spLocks noChangeArrowheads="1"/>
            </xdr:cNvSpPr>
          </xdr:nvSpPr>
          <xdr:spPr bwMode="auto">
            <a:xfrm>
              <a:off x="5618163" y="2316163"/>
              <a:ext cx="1430911" cy="120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de-DE" sz="900" b="0" i="0" u="none" strike="noStrike" cap="none" normalizeH="0" baseline="0">
                  <a:ln>
                    <a:noFill/>
                  </a:ln>
                  <a:solidFill>
                    <a:srgbClr val="FF0000"/>
                  </a:solidFill>
                  <a:effectLst/>
                  <a:latin typeface="Arial" pitchFamily="34" charset="0"/>
                  <a:cs typeface="Arial" pitchFamily="34" charset="0"/>
                </a:rPr>
                <a:t>Nettodividendenertrag      3</a:t>
              </a:r>
              <a:endParaRPr kumimoji="0" lang="de-DE"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349" name="Rectangle 58">
              <a:extLst>
                <a:ext uri="{FF2B5EF4-FFF2-40B4-BE49-F238E27FC236}">
                  <a16:creationId xmlns:a16="http://schemas.microsoft.com/office/drawing/2014/main" id="{00000000-0008-0000-0B00-00005D010000}"/>
                </a:ext>
              </a:extLst>
            </xdr:cNvPr>
            <xdr:cNvSpPr>
              <a:spLocks noChangeArrowheads="1"/>
            </xdr:cNvSpPr>
          </xdr:nvSpPr>
          <xdr:spPr bwMode="auto">
            <a:xfrm>
              <a:off x="2187575" y="1122363"/>
              <a:ext cx="993775" cy="120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de-DE" sz="900" b="0" i="0" u="none" strike="noStrike" cap="none" normalizeH="0" baseline="0">
                  <a:ln>
                    <a:noFill/>
                  </a:ln>
                  <a:solidFill>
                    <a:srgbClr val="31859C"/>
                  </a:solidFill>
                  <a:effectLst/>
                  <a:latin typeface="Arial" pitchFamily="34" charset="0"/>
                  <a:cs typeface="Arial" pitchFamily="34" charset="0"/>
                </a:rPr>
                <a:t>Dividende             20</a:t>
              </a:r>
              <a:endParaRPr kumimoji="0" lang="de-DE"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350" name="Rectangle 59">
              <a:extLst>
                <a:ext uri="{FF2B5EF4-FFF2-40B4-BE49-F238E27FC236}">
                  <a16:creationId xmlns:a16="http://schemas.microsoft.com/office/drawing/2014/main" id="{00000000-0008-0000-0B00-00005E010000}"/>
                </a:ext>
              </a:extLst>
            </xdr:cNvPr>
            <xdr:cNvSpPr>
              <a:spLocks noChangeArrowheads="1"/>
            </xdr:cNvSpPr>
          </xdr:nvSpPr>
          <xdr:spPr bwMode="auto">
            <a:xfrm>
              <a:off x="2187575" y="1260475"/>
              <a:ext cx="974725" cy="120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de-DE" sz="900" b="0" i="0" u="none" strike="noStrike" cap="none" normalizeH="0" baseline="0">
                  <a:ln>
                    <a:noFill/>
                  </a:ln>
                  <a:solidFill>
                    <a:srgbClr val="31859C"/>
                  </a:solidFill>
                  <a:effectLst/>
                  <a:latin typeface="Arial" pitchFamily="34" charset="0"/>
                  <a:cs typeface="Arial" pitchFamily="34" charset="0"/>
                </a:rPr>
                <a:t>Quellensteuer        0</a:t>
              </a:r>
              <a:endParaRPr kumimoji="0" lang="de-DE"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351" name="Rectangle 60">
              <a:extLst>
                <a:ext uri="{FF2B5EF4-FFF2-40B4-BE49-F238E27FC236}">
                  <a16:creationId xmlns:a16="http://schemas.microsoft.com/office/drawing/2014/main" id="{00000000-0008-0000-0B00-00005F010000}"/>
                </a:ext>
              </a:extLst>
            </xdr:cNvPr>
            <xdr:cNvSpPr>
              <a:spLocks noChangeArrowheads="1"/>
            </xdr:cNvSpPr>
          </xdr:nvSpPr>
          <xdr:spPr bwMode="auto">
            <a:xfrm>
              <a:off x="2187575" y="1398588"/>
              <a:ext cx="801688"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de-DE" sz="900" b="0" i="0" u="none" strike="noStrike" cap="none" normalizeH="0" baseline="0">
                  <a:ln>
                    <a:noFill/>
                  </a:ln>
                  <a:solidFill>
                    <a:srgbClr val="31859C"/>
                  </a:solidFill>
                  <a:effectLst/>
                  <a:latin typeface="Arial" pitchFamily="34" charset="0"/>
                  <a:cs typeface="Arial" pitchFamily="34" charset="0"/>
                </a:rPr>
                <a:t>Nettodividende </a:t>
              </a:r>
              <a:endParaRPr kumimoji="0" lang="de-DE"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352" name="Rectangle 61">
              <a:extLst>
                <a:ext uri="{FF2B5EF4-FFF2-40B4-BE49-F238E27FC236}">
                  <a16:creationId xmlns:a16="http://schemas.microsoft.com/office/drawing/2014/main" id="{00000000-0008-0000-0B00-000060010000}"/>
                </a:ext>
              </a:extLst>
            </xdr:cNvPr>
            <xdr:cNvSpPr>
              <a:spLocks noChangeArrowheads="1"/>
            </xdr:cNvSpPr>
          </xdr:nvSpPr>
          <xdr:spPr bwMode="auto">
            <a:xfrm>
              <a:off x="3025775" y="1398588"/>
              <a:ext cx="128588"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de-DE" sz="900" b="0" i="0" u="none" strike="noStrike" cap="none" normalizeH="0" baseline="0">
                  <a:ln>
                    <a:noFill/>
                  </a:ln>
                  <a:solidFill>
                    <a:srgbClr val="31859C"/>
                  </a:solidFill>
                  <a:effectLst/>
                  <a:latin typeface="Arial" pitchFamily="34" charset="0"/>
                  <a:cs typeface="Arial" pitchFamily="34" charset="0"/>
                </a:rPr>
                <a:t>20</a:t>
              </a:r>
              <a:endParaRPr kumimoji="0" lang="de-DE"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353" name="Rectangle 62">
              <a:extLst>
                <a:ext uri="{FF2B5EF4-FFF2-40B4-BE49-F238E27FC236}">
                  <a16:creationId xmlns:a16="http://schemas.microsoft.com/office/drawing/2014/main" id="{00000000-0008-0000-0B00-000061010000}"/>
                </a:ext>
              </a:extLst>
            </xdr:cNvPr>
            <xdr:cNvSpPr>
              <a:spLocks noChangeArrowheads="1"/>
            </xdr:cNvSpPr>
          </xdr:nvSpPr>
          <xdr:spPr bwMode="auto">
            <a:xfrm>
              <a:off x="3148013" y="3125788"/>
              <a:ext cx="295275"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de-DE" sz="900" b="0" i="0" u="none" strike="noStrike" cap="none" normalizeH="0" baseline="0">
                  <a:ln>
                    <a:noFill/>
                  </a:ln>
                  <a:solidFill>
                    <a:srgbClr val="000000"/>
                  </a:solidFill>
                  <a:effectLst/>
                  <a:latin typeface="Arial" pitchFamily="34" charset="0"/>
                  <a:cs typeface="Arial" pitchFamily="34" charset="0"/>
                </a:rPr>
                <a:t>100%</a:t>
              </a:r>
              <a:endParaRPr kumimoji="0" lang="de-DE"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354" name="Rectangle 63">
              <a:extLst>
                <a:ext uri="{FF2B5EF4-FFF2-40B4-BE49-F238E27FC236}">
                  <a16:creationId xmlns:a16="http://schemas.microsoft.com/office/drawing/2014/main" id="{00000000-0008-0000-0B00-000062010000}"/>
                </a:ext>
              </a:extLst>
            </xdr:cNvPr>
            <xdr:cNvSpPr>
              <a:spLocks noChangeArrowheads="1"/>
            </xdr:cNvSpPr>
          </xdr:nvSpPr>
          <xdr:spPr bwMode="auto">
            <a:xfrm>
              <a:off x="4386263" y="3135313"/>
              <a:ext cx="327013" cy="138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de-DE" sz="900" b="0" i="0" u="none" strike="noStrike" cap="none" normalizeH="0" baseline="0">
                  <a:ln>
                    <a:noFill/>
                  </a:ln>
                  <a:solidFill>
                    <a:srgbClr val="000000"/>
                  </a:solidFill>
                  <a:effectLst/>
                  <a:latin typeface="Arial" pitchFamily="34" charset="0"/>
                  <a:cs typeface="Arial" pitchFamily="34" charset="0"/>
                </a:rPr>
                <a:t>100</a:t>
              </a:r>
              <a:r>
                <a:rPr kumimoji="0" lang="de-DE" sz="900" b="0" i="0" u="none" strike="noStrike" cap="none" normalizeH="0">
                  <a:ln>
                    <a:noFill/>
                  </a:ln>
                  <a:solidFill>
                    <a:srgbClr val="000000"/>
                  </a:solidFill>
                  <a:effectLst/>
                  <a:latin typeface="Arial" pitchFamily="34" charset="0"/>
                  <a:cs typeface="Arial" pitchFamily="34" charset="0"/>
                </a:rPr>
                <a:t> %</a:t>
              </a:r>
              <a:endParaRPr kumimoji="0" lang="de-DE"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355" name="Rectangle 64">
              <a:extLst>
                <a:ext uri="{FF2B5EF4-FFF2-40B4-BE49-F238E27FC236}">
                  <a16:creationId xmlns:a16="http://schemas.microsoft.com/office/drawing/2014/main" id="{00000000-0008-0000-0B00-000063010000}"/>
                </a:ext>
              </a:extLst>
            </xdr:cNvPr>
            <xdr:cNvSpPr>
              <a:spLocks noChangeArrowheads="1"/>
            </xdr:cNvSpPr>
          </xdr:nvSpPr>
          <xdr:spPr bwMode="auto">
            <a:xfrm>
              <a:off x="5675313" y="2551113"/>
              <a:ext cx="927100" cy="3746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latin typeface="Arial" pitchFamily="34" charset="0"/>
                <a:cs typeface="Arial" pitchFamily="34" charset="0"/>
              </a:endParaRPr>
            </a:p>
          </xdr:txBody>
        </xdr:sp>
        <xdr:sp macro="" textlink="">
          <xdr:nvSpPr>
            <xdr:cNvPr id="356" name="Freeform 65">
              <a:extLst>
                <a:ext uri="{FF2B5EF4-FFF2-40B4-BE49-F238E27FC236}">
                  <a16:creationId xmlns:a16="http://schemas.microsoft.com/office/drawing/2014/main" id="{00000000-0008-0000-0B00-000064010000}"/>
                </a:ext>
              </a:extLst>
            </xdr:cNvPr>
            <xdr:cNvSpPr>
              <a:spLocks noEditPoints="1"/>
            </xdr:cNvSpPr>
          </xdr:nvSpPr>
          <xdr:spPr bwMode="auto">
            <a:xfrm>
              <a:off x="5670550" y="2546350"/>
              <a:ext cx="936625" cy="384175"/>
            </a:xfrm>
            <a:custGeom>
              <a:avLst/>
              <a:gdLst>
                <a:gd name="T0" fmla="*/ 0 w 1520"/>
                <a:gd name="T1" fmla="*/ 8 h 624"/>
                <a:gd name="T2" fmla="*/ 8 w 1520"/>
                <a:gd name="T3" fmla="*/ 0 h 624"/>
                <a:gd name="T4" fmla="*/ 1512 w 1520"/>
                <a:gd name="T5" fmla="*/ 0 h 624"/>
                <a:gd name="T6" fmla="*/ 1520 w 1520"/>
                <a:gd name="T7" fmla="*/ 8 h 624"/>
                <a:gd name="T8" fmla="*/ 1520 w 1520"/>
                <a:gd name="T9" fmla="*/ 616 h 624"/>
                <a:gd name="T10" fmla="*/ 1512 w 1520"/>
                <a:gd name="T11" fmla="*/ 624 h 624"/>
                <a:gd name="T12" fmla="*/ 8 w 1520"/>
                <a:gd name="T13" fmla="*/ 624 h 624"/>
                <a:gd name="T14" fmla="*/ 0 w 1520"/>
                <a:gd name="T15" fmla="*/ 616 h 624"/>
                <a:gd name="T16" fmla="*/ 0 w 1520"/>
                <a:gd name="T17" fmla="*/ 8 h 624"/>
                <a:gd name="T18" fmla="*/ 16 w 1520"/>
                <a:gd name="T19" fmla="*/ 616 h 624"/>
                <a:gd name="T20" fmla="*/ 8 w 1520"/>
                <a:gd name="T21" fmla="*/ 608 h 624"/>
                <a:gd name="T22" fmla="*/ 1512 w 1520"/>
                <a:gd name="T23" fmla="*/ 608 h 624"/>
                <a:gd name="T24" fmla="*/ 1504 w 1520"/>
                <a:gd name="T25" fmla="*/ 616 h 624"/>
                <a:gd name="T26" fmla="*/ 1504 w 1520"/>
                <a:gd name="T27" fmla="*/ 8 h 624"/>
                <a:gd name="T28" fmla="*/ 1512 w 1520"/>
                <a:gd name="T29" fmla="*/ 16 h 624"/>
                <a:gd name="T30" fmla="*/ 8 w 1520"/>
                <a:gd name="T31" fmla="*/ 16 h 624"/>
                <a:gd name="T32" fmla="*/ 16 w 1520"/>
                <a:gd name="T33" fmla="*/ 8 h 624"/>
                <a:gd name="T34" fmla="*/ 16 w 1520"/>
                <a:gd name="T35" fmla="*/ 616 h 6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1520" h="624">
                  <a:moveTo>
                    <a:pt x="0" y="8"/>
                  </a:moveTo>
                  <a:cubicBezTo>
                    <a:pt x="0" y="4"/>
                    <a:pt x="4" y="0"/>
                    <a:pt x="8" y="0"/>
                  </a:cubicBezTo>
                  <a:lnTo>
                    <a:pt x="1512" y="0"/>
                  </a:lnTo>
                  <a:cubicBezTo>
                    <a:pt x="1517" y="0"/>
                    <a:pt x="1520" y="4"/>
                    <a:pt x="1520" y="8"/>
                  </a:cubicBezTo>
                  <a:lnTo>
                    <a:pt x="1520" y="616"/>
                  </a:lnTo>
                  <a:cubicBezTo>
                    <a:pt x="1520" y="621"/>
                    <a:pt x="1517" y="624"/>
                    <a:pt x="1512" y="624"/>
                  </a:cubicBezTo>
                  <a:lnTo>
                    <a:pt x="8" y="624"/>
                  </a:lnTo>
                  <a:cubicBezTo>
                    <a:pt x="4" y="624"/>
                    <a:pt x="0" y="621"/>
                    <a:pt x="0" y="616"/>
                  </a:cubicBezTo>
                  <a:lnTo>
                    <a:pt x="0" y="8"/>
                  </a:lnTo>
                  <a:close/>
                  <a:moveTo>
                    <a:pt x="16" y="616"/>
                  </a:moveTo>
                  <a:lnTo>
                    <a:pt x="8" y="608"/>
                  </a:lnTo>
                  <a:lnTo>
                    <a:pt x="1512" y="608"/>
                  </a:lnTo>
                  <a:lnTo>
                    <a:pt x="1504" y="616"/>
                  </a:lnTo>
                  <a:lnTo>
                    <a:pt x="1504" y="8"/>
                  </a:lnTo>
                  <a:lnTo>
                    <a:pt x="1512" y="16"/>
                  </a:lnTo>
                  <a:lnTo>
                    <a:pt x="8" y="16"/>
                  </a:lnTo>
                  <a:lnTo>
                    <a:pt x="16" y="8"/>
                  </a:lnTo>
                  <a:lnTo>
                    <a:pt x="16" y="616"/>
                  </a:lnTo>
                  <a:close/>
                </a:path>
              </a:pathLst>
            </a:custGeom>
            <a:solidFill>
              <a:srgbClr val="000000"/>
            </a:solidFill>
            <a:ln w="0" cap="flat">
              <a:solidFill>
                <a:srgbClr val="000000"/>
              </a:solidFill>
              <a:prstDash val="solid"/>
              <a:round/>
              <a:headEnd/>
              <a:tailEnd/>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latin typeface="Arial" pitchFamily="34" charset="0"/>
                <a:cs typeface="Arial" pitchFamily="34" charset="0"/>
              </a:endParaRPr>
            </a:p>
          </xdr:txBody>
        </xdr:sp>
        <xdr:sp macro="" textlink="">
          <xdr:nvSpPr>
            <xdr:cNvPr id="357" name="Rectangle 66">
              <a:extLst>
                <a:ext uri="{FF2B5EF4-FFF2-40B4-BE49-F238E27FC236}">
                  <a16:creationId xmlns:a16="http://schemas.microsoft.com/office/drawing/2014/main" id="{00000000-0008-0000-0B00-000065010000}"/>
                </a:ext>
              </a:extLst>
            </xdr:cNvPr>
            <xdr:cNvSpPr>
              <a:spLocks noChangeArrowheads="1"/>
            </xdr:cNvSpPr>
          </xdr:nvSpPr>
          <xdr:spPr bwMode="auto">
            <a:xfrm>
              <a:off x="5827713" y="2613025"/>
              <a:ext cx="60325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de-DE" sz="900" b="0" i="0" u="none" strike="noStrike" cap="none" normalizeH="0" baseline="0">
                  <a:ln>
                    <a:noFill/>
                  </a:ln>
                  <a:solidFill>
                    <a:srgbClr val="000000"/>
                  </a:solidFill>
                  <a:effectLst/>
                  <a:latin typeface="Arial" pitchFamily="34" charset="0"/>
                  <a:cs typeface="Arial" pitchFamily="34" charset="0"/>
                </a:rPr>
                <a:t>Beteiligung </a:t>
              </a:r>
              <a:endParaRPr kumimoji="0" lang="de-DE"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358" name="Rectangle 67">
              <a:extLst>
                <a:ext uri="{FF2B5EF4-FFF2-40B4-BE49-F238E27FC236}">
                  <a16:creationId xmlns:a16="http://schemas.microsoft.com/office/drawing/2014/main" id="{00000000-0008-0000-0B00-000066010000}"/>
                </a:ext>
              </a:extLst>
            </xdr:cNvPr>
            <xdr:cNvSpPr>
              <a:spLocks noChangeArrowheads="1"/>
            </xdr:cNvSpPr>
          </xdr:nvSpPr>
          <xdr:spPr bwMode="auto">
            <a:xfrm>
              <a:off x="5816600" y="2749550"/>
              <a:ext cx="62230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de-DE" sz="900" b="0" i="0" u="none" strike="noStrike" cap="none" normalizeH="0" baseline="0">
                  <a:ln>
                    <a:noFill/>
                  </a:ln>
                  <a:solidFill>
                    <a:srgbClr val="000000"/>
                  </a:solidFill>
                  <a:effectLst/>
                  <a:latin typeface="Arial" pitchFamily="34" charset="0"/>
                  <a:cs typeface="Arial" pitchFamily="34" charset="0"/>
                </a:rPr>
                <a:t>B2 (indirekt)</a:t>
              </a:r>
              <a:endParaRPr kumimoji="0" lang="de-DE" sz="1800" b="0" i="0" u="none" strike="noStrike" cap="none" normalizeH="0" baseline="0">
                <a:ln>
                  <a:noFill/>
                </a:ln>
                <a:solidFill>
                  <a:schemeClr val="tx1"/>
                </a:solidFill>
                <a:effectLst/>
                <a:latin typeface="Arial" pitchFamily="34" charset="0"/>
                <a:cs typeface="Arial" pitchFamily="34" charset="0"/>
              </a:endParaRPr>
            </a:p>
          </xdr:txBody>
        </xdr:sp>
        <xdr:grpSp>
          <xdr:nvGrpSpPr>
            <xdr:cNvPr id="359" name="Gruppieren 358">
              <a:extLst>
                <a:ext uri="{FF2B5EF4-FFF2-40B4-BE49-F238E27FC236}">
                  <a16:creationId xmlns:a16="http://schemas.microsoft.com/office/drawing/2014/main" id="{00000000-0008-0000-0B00-000067010000}"/>
                </a:ext>
              </a:extLst>
            </xdr:cNvPr>
            <xdr:cNvGrpSpPr/>
          </xdr:nvGrpSpPr>
          <xdr:grpSpPr>
            <a:xfrm>
              <a:off x="3099945" y="4195437"/>
              <a:ext cx="3663600" cy="1730177"/>
              <a:chOff x="3166620" y="4195437"/>
              <a:chExt cx="3663600" cy="1730177"/>
            </a:xfrm>
          </xdr:grpSpPr>
          <xdr:sp macro="" textlink="">
            <xdr:nvSpPr>
              <xdr:cNvPr id="360" name="Rectangle 10">
                <a:extLst>
                  <a:ext uri="{FF2B5EF4-FFF2-40B4-BE49-F238E27FC236}">
                    <a16:creationId xmlns:a16="http://schemas.microsoft.com/office/drawing/2014/main" id="{00000000-0008-0000-0B00-000068010000}"/>
                  </a:ext>
                </a:extLst>
              </xdr:cNvPr>
              <xdr:cNvSpPr>
                <a:spLocks noChangeArrowheads="1"/>
              </xdr:cNvSpPr>
            </xdr:nvSpPr>
            <xdr:spPr bwMode="auto">
              <a:xfrm>
                <a:off x="3774670" y="4202568"/>
                <a:ext cx="2115749" cy="408206"/>
              </a:xfrm>
              <a:prstGeom prst="rect">
                <a:avLst/>
              </a:prstGeom>
              <a:solidFill>
                <a:srgbClr val="C6D9F1"/>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361" name="Rectangle 5">
                <a:extLst>
                  <a:ext uri="{FF2B5EF4-FFF2-40B4-BE49-F238E27FC236}">
                    <a16:creationId xmlns:a16="http://schemas.microsoft.com/office/drawing/2014/main" id="{00000000-0008-0000-0B00-000069010000}"/>
                  </a:ext>
                </a:extLst>
              </xdr:cNvPr>
              <xdr:cNvSpPr>
                <a:spLocks noChangeArrowheads="1"/>
              </xdr:cNvSpPr>
            </xdr:nvSpPr>
            <xdr:spPr bwMode="auto">
              <a:xfrm>
                <a:off x="3175612" y="4207061"/>
                <a:ext cx="655882" cy="981016"/>
              </a:xfrm>
              <a:prstGeom prst="rect">
                <a:avLst/>
              </a:prstGeom>
              <a:solidFill>
                <a:srgbClr val="C6D9F1"/>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362" name="Rectangle 11">
                <a:extLst>
                  <a:ext uri="{FF2B5EF4-FFF2-40B4-BE49-F238E27FC236}">
                    <a16:creationId xmlns:a16="http://schemas.microsoft.com/office/drawing/2014/main" id="{00000000-0008-0000-0B00-00006A010000}"/>
                  </a:ext>
                </a:extLst>
              </xdr:cNvPr>
              <xdr:cNvSpPr>
                <a:spLocks noChangeArrowheads="1"/>
              </xdr:cNvSpPr>
            </xdr:nvSpPr>
            <xdr:spPr bwMode="auto">
              <a:xfrm>
                <a:off x="5896357" y="4201214"/>
                <a:ext cx="927546" cy="989667"/>
              </a:xfrm>
              <a:prstGeom prst="rect">
                <a:avLst/>
              </a:prstGeom>
              <a:solidFill>
                <a:srgbClr val="C6D9F1"/>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363" name="Rectangle 14">
                <a:extLst>
                  <a:ext uri="{FF2B5EF4-FFF2-40B4-BE49-F238E27FC236}">
                    <a16:creationId xmlns:a16="http://schemas.microsoft.com/office/drawing/2014/main" id="{00000000-0008-0000-0B00-00006B010000}"/>
                  </a:ext>
                </a:extLst>
              </xdr:cNvPr>
              <xdr:cNvSpPr>
                <a:spLocks noChangeArrowheads="1"/>
              </xdr:cNvSpPr>
            </xdr:nvSpPr>
            <xdr:spPr bwMode="auto">
              <a:xfrm>
                <a:off x="3820559" y="4616712"/>
                <a:ext cx="1070588" cy="574169"/>
              </a:xfrm>
              <a:prstGeom prst="rect">
                <a:avLst/>
              </a:prstGeom>
              <a:solidFill>
                <a:schemeClr val="tx2">
                  <a:lumMod val="20000"/>
                  <a:lumOff val="80000"/>
                </a:scheme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364" name="Rectangle 22">
                <a:extLst>
                  <a:ext uri="{FF2B5EF4-FFF2-40B4-BE49-F238E27FC236}">
                    <a16:creationId xmlns:a16="http://schemas.microsoft.com/office/drawing/2014/main" id="{00000000-0008-0000-0B00-00006C010000}"/>
                  </a:ext>
                </a:extLst>
              </xdr:cNvPr>
              <xdr:cNvSpPr>
                <a:spLocks noChangeArrowheads="1"/>
              </xdr:cNvSpPr>
            </xdr:nvSpPr>
            <xdr:spPr bwMode="auto">
              <a:xfrm>
                <a:off x="5890419" y="4199094"/>
                <a:ext cx="7200" cy="1724400"/>
              </a:xfrm>
              <a:prstGeom prst="rect">
                <a:avLst/>
              </a:prstGeom>
              <a:solidFill>
                <a:srgbClr val="000000"/>
              </a:solidFill>
              <a:ln w="0" cap="flat">
                <a:solidFill>
                  <a:srgbClr val="000000"/>
                </a:solidFill>
                <a:prstDash val="solid"/>
                <a:round/>
                <a:headEnd/>
                <a:tailEnd/>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365" name="Rectangle 23">
                <a:extLst>
                  <a:ext uri="{FF2B5EF4-FFF2-40B4-BE49-F238E27FC236}">
                    <a16:creationId xmlns:a16="http://schemas.microsoft.com/office/drawing/2014/main" id="{00000000-0008-0000-0B00-00006D010000}"/>
                  </a:ext>
                </a:extLst>
              </xdr:cNvPr>
              <xdr:cNvSpPr>
                <a:spLocks noChangeArrowheads="1"/>
              </xdr:cNvSpPr>
            </xdr:nvSpPr>
            <xdr:spPr bwMode="auto">
              <a:xfrm>
                <a:off x="6823020" y="4195437"/>
                <a:ext cx="7200" cy="1730177"/>
              </a:xfrm>
              <a:prstGeom prst="rect">
                <a:avLst/>
              </a:prstGeom>
              <a:solidFill>
                <a:srgbClr val="000000"/>
              </a:solidFill>
              <a:ln w="0" cap="flat">
                <a:solidFill>
                  <a:srgbClr val="000000"/>
                </a:solidFill>
                <a:prstDash val="solid"/>
                <a:round/>
                <a:headEnd/>
                <a:tailEnd/>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366" name="Rectangle 25">
                <a:extLst>
                  <a:ext uri="{FF2B5EF4-FFF2-40B4-BE49-F238E27FC236}">
                    <a16:creationId xmlns:a16="http://schemas.microsoft.com/office/drawing/2014/main" id="{00000000-0008-0000-0B00-00006E010000}"/>
                  </a:ext>
                </a:extLst>
              </xdr:cNvPr>
              <xdr:cNvSpPr>
                <a:spLocks noChangeArrowheads="1"/>
              </xdr:cNvSpPr>
            </xdr:nvSpPr>
            <xdr:spPr bwMode="auto">
              <a:xfrm>
                <a:off x="3831493" y="4605025"/>
                <a:ext cx="2058926" cy="7920"/>
              </a:xfrm>
              <a:prstGeom prst="rect">
                <a:avLst/>
              </a:prstGeom>
              <a:solidFill>
                <a:srgbClr val="000000"/>
              </a:solidFill>
              <a:ln w="0" cap="flat">
                <a:solidFill>
                  <a:srgbClr val="000000"/>
                </a:solidFill>
                <a:prstDash val="solid"/>
                <a:round/>
                <a:headEnd/>
                <a:tailEnd/>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367" name="Rectangle 35">
                <a:extLst>
                  <a:ext uri="{FF2B5EF4-FFF2-40B4-BE49-F238E27FC236}">
                    <a16:creationId xmlns:a16="http://schemas.microsoft.com/office/drawing/2014/main" id="{00000000-0008-0000-0B00-00006F010000}"/>
                  </a:ext>
                </a:extLst>
              </xdr:cNvPr>
              <xdr:cNvSpPr>
                <a:spLocks noChangeArrowheads="1"/>
              </xdr:cNvSpPr>
            </xdr:nvSpPr>
            <xdr:spPr bwMode="auto">
              <a:xfrm flipH="1">
                <a:off x="3166620" y="4197627"/>
                <a:ext cx="7920" cy="1724400"/>
              </a:xfrm>
              <a:prstGeom prst="rect">
                <a:avLst/>
              </a:prstGeom>
              <a:solidFill>
                <a:srgbClr val="000000"/>
              </a:solidFill>
              <a:ln w="0" cap="flat">
                <a:solidFill>
                  <a:srgbClr val="000000"/>
                </a:solidFill>
                <a:prstDash val="solid"/>
                <a:round/>
                <a:headEnd/>
                <a:tailEnd/>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368" name="Rectangle 40">
                <a:extLst>
                  <a:ext uri="{FF2B5EF4-FFF2-40B4-BE49-F238E27FC236}">
                    <a16:creationId xmlns:a16="http://schemas.microsoft.com/office/drawing/2014/main" id="{00000000-0008-0000-0B00-000070010000}"/>
                  </a:ext>
                </a:extLst>
              </xdr:cNvPr>
              <xdr:cNvSpPr>
                <a:spLocks noChangeArrowheads="1"/>
              </xdr:cNvSpPr>
            </xdr:nvSpPr>
            <xdr:spPr bwMode="auto">
              <a:xfrm>
                <a:off x="3265947" y="4268548"/>
                <a:ext cx="256480" cy="138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de-DE" sz="900" b="0" i="0" u="none" strike="noStrike" cap="none" normalizeH="0" baseline="0">
                    <a:ln>
                      <a:noFill/>
                    </a:ln>
                    <a:solidFill>
                      <a:srgbClr val="000000"/>
                    </a:solidFill>
                    <a:effectLst/>
                    <a:latin typeface="Arial" pitchFamily="34" charset="0"/>
                    <a:cs typeface="Arial" pitchFamily="34" charset="0"/>
                  </a:rPr>
                  <a:t>Land</a:t>
                </a:r>
                <a:endParaRPr kumimoji="0" lang="de-DE" sz="16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369" name="Rectangle 57">
                <a:extLst>
                  <a:ext uri="{FF2B5EF4-FFF2-40B4-BE49-F238E27FC236}">
                    <a16:creationId xmlns:a16="http://schemas.microsoft.com/office/drawing/2014/main" id="{00000000-0008-0000-0B00-000071010000}"/>
                  </a:ext>
                </a:extLst>
              </xdr:cNvPr>
              <xdr:cNvSpPr>
                <a:spLocks noChangeArrowheads="1"/>
              </xdr:cNvSpPr>
            </xdr:nvSpPr>
            <xdr:spPr bwMode="auto">
              <a:xfrm>
                <a:off x="3916945" y="4274395"/>
                <a:ext cx="1758368" cy="276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de-DE" sz="900" b="0" i="0" u="none" strike="noStrike" cap="none" normalizeH="0" baseline="0">
                    <a:ln>
                      <a:noFill/>
                    </a:ln>
                    <a:solidFill>
                      <a:srgbClr val="000000"/>
                    </a:solidFill>
                    <a:effectLst/>
                    <a:latin typeface="Arial" pitchFamily="34" charset="0"/>
                    <a:cs typeface="Arial" pitchFamily="34" charset="0"/>
                  </a:rPr>
                  <a:t>Ausschüttung von Dividenden</a:t>
                </a:r>
              </a:p>
              <a:p>
                <a:pPr marL="0" marR="0" lvl="0" indent="0" algn="l" defTabSz="914400" rtl="0" eaLnBrk="1" fontAlgn="base" latinLnBrk="0" hangingPunct="1">
                  <a:lnSpc>
                    <a:spcPct val="100000"/>
                  </a:lnSpc>
                  <a:spcBef>
                    <a:spcPct val="0"/>
                  </a:spcBef>
                  <a:spcAft>
                    <a:spcPct val="0"/>
                  </a:spcAft>
                  <a:buClrTx/>
                  <a:buSzTx/>
                  <a:buFontTx/>
                  <a:buNone/>
                  <a:tabLst/>
                </a:pPr>
                <a:r>
                  <a:rPr lang="de-DE" sz="900">
                    <a:solidFill>
                      <a:srgbClr val="000000"/>
                    </a:solidFill>
                    <a:latin typeface="Arial" pitchFamily="34" charset="0"/>
                    <a:cs typeface="Arial" pitchFamily="34" charset="0"/>
                  </a:rPr>
                  <a:t>durch direkte Beteiligungen</a:t>
                </a:r>
                <a:endParaRPr kumimoji="0" lang="de-DE" sz="16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370" name="Rectangle 66">
                <a:extLst>
                  <a:ext uri="{FF2B5EF4-FFF2-40B4-BE49-F238E27FC236}">
                    <a16:creationId xmlns:a16="http://schemas.microsoft.com/office/drawing/2014/main" id="{00000000-0008-0000-0B00-000072010000}"/>
                  </a:ext>
                </a:extLst>
              </xdr:cNvPr>
              <xdr:cNvSpPr>
                <a:spLocks noChangeArrowheads="1"/>
              </xdr:cNvSpPr>
            </xdr:nvSpPr>
            <xdr:spPr bwMode="auto">
              <a:xfrm>
                <a:off x="3895427" y="4642163"/>
                <a:ext cx="986195" cy="5539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de-DE" sz="900" b="0" i="0" u="none" strike="noStrike" cap="none" normalizeH="0" baseline="0">
                    <a:ln>
                      <a:noFill/>
                    </a:ln>
                    <a:solidFill>
                      <a:srgbClr val="000000"/>
                    </a:solidFill>
                    <a:effectLst/>
                    <a:latin typeface="Arial" pitchFamily="34" charset="0"/>
                    <a:cs typeface="Arial" pitchFamily="34" charset="0"/>
                  </a:rPr>
                  <a:t>Dividendenflüsse</a:t>
                </a:r>
              </a:p>
              <a:p>
                <a:pPr marL="0" marR="0" lvl="0" indent="0" algn="l" defTabSz="914400" rtl="0" eaLnBrk="1" fontAlgn="base" latinLnBrk="0" hangingPunct="1">
                  <a:lnSpc>
                    <a:spcPct val="100000"/>
                  </a:lnSpc>
                  <a:spcBef>
                    <a:spcPct val="0"/>
                  </a:spcBef>
                  <a:spcAft>
                    <a:spcPct val="0"/>
                  </a:spcAft>
                  <a:buClrTx/>
                  <a:buSzTx/>
                  <a:buFontTx/>
                  <a:buNone/>
                  <a:tabLst/>
                </a:pPr>
                <a:r>
                  <a:rPr lang="de-DE" sz="900">
                    <a:solidFill>
                      <a:srgbClr val="000000"/>
                    </a:solidFill>
                    <a:latin typeface="Arial" pitchFamily="34" charset="0"/>
                    <a:cs typeface="Arial" pitchFamily="34" charset="0"/>
                  </a:rPr>
                  <a:t>in das Inland</a:t>
                </a:r>
              </a:p>
              <a:p>
                <a:pPr marL="0" marR="0" lvl="0" indent="0" algn="l" defTabSz="914400" rtl="0" eaLnBrk="1" fontAlgn="base" latinLnBrk="0" hangingPunct="1">
                  <a:lnSpc>
                    <a:spcPct val="100000"/>
                  </a:lnSpc>
                  <a:spcBef>
                    <a:spcPct val="0"/>
                  </a:spcBef>
                  <a:spcAft>
                    <a:spcPct val="0"/>
                  </a:spcAft>
                  <a:buClrTx/>
                  <a:buSzTx/>
                  <a:buFontTx/>
                  <a:buNone/>
                  <a:tabLst/>
                </a:pPr>
                <a:r>
                  <a:rPr lang="de-DE" sz="900">
                    <a:solidFill>
                      <a:srgbClr val="000000"/>
                    </a:solidFill>
                    <a:latin typeface="Arial" pitchFamily="34" charset="0"/>
                    <a:cs typeface="Arial" pitchFamily="34" charset="0"/>
                  </a:rPr>
                  <a:t>(Nettodividende)</a:t>
                </a:r>
              </a:p>
              <a:p>
                <a:pPr marL="0" marR="0" lvl="0" indent="0" algn="l" defTabSz="914400" rtl="0" eaLnBrk="1" fontAlgn="base" latinLnBrk="0" hangingPunct="1">
                  <a:lnSpc>
                    <a:spcPct val="100000"/>
                  </a:lnSpc>
                  <a:spcBef>
                    <a:spcPct val="0"/>
                  </a:spcBef>
                  <a:spcAft>
                    <a:spcPct val="0"/>
                  </a:spcAft>
                  <a:buClrTx/>
                  <a:buSzTx/>
                  <a:buFontTx/>
                  <a:buNone/>
                  <a:tabLst/>
                </a:pPr>
                <a:r>
                  <a:rPr lang="de-DE" sz="900">
                    <a:solidFill>
                      <a:srgbClr val="000000"/>
                    </a:solidFill>
                    <a:latin typeface="Arial" pitchFamily="34" charset="0"/>
                    <a:cs typeface="Arial" pitchFamily="34" charset="0"/>
                  </a:rPr>
                  <a:t>(Kol. 4)</a:t>
                </a:r>
              </a:p>
            </xdr:txBody>
          </xdr:sp>
          <xdr:sp macro="" textlink="">
            <xdr:nvSpPr>
              <xdr:cNvPr id="371" name="Rectangle 67">
                <a:extLst>
                  <a:ext uri="{FF2B5EF4-FFF2-40B4-BE49-F238E27FC236}">
                    <a16:creationId xmlns:a16="http://schemas.microsoft.com/office/drawing/2014/main" id="{00000000-0008-0000-0B00-000073010000}"/>
                  </a:ext>
                </a:extLst>
              </xdr:cNvPr>
              <xdr:cNvSpPr>
                <a:spLocks noChangeArrowheads="1"/>
              </xdr:cNvSpPr>
            </xdr:nvSpPr>
            <xdr:spPr bwMode="auto">
              <a:xfrm>
                <a:off x="3236380" y="5244744"/>
                <a:ext cx="522614" cy="1742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de-DE" sz="1000" b="0" i="0" u="none" strike="noStrike" cap="none" normalizeH="0" baseline="0">
                    <a:ln>
                      <a:noFill/>
                    </a:ln>
                    <a:solidFill>
                      <a:srgbClr val="000000"/>
                    </a:solidFill>
                    <a:effectLst/>
                    <a:latin typeface="Arial" pitchFamily="34" charset="0"/>
                    <a:cs typeface="Arial" pitchFamily="34" charset="0"/>
                  </a:rPr>
                  <a:t>Land A</a:t>
                </a:r>
                <a:endParaRPr kumimoji="0" lang="de-DE"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372" name="Rectangle 70">
                <a:extLst>
                  <a:ext uri="{FF2B5EF4-FFF2-40B4-BE49-F238E27FC236}">
                    <a16:creationId xmlns:a16="http://schemas.microsoft.com/office/drawing/2014/main" id="{00000000-0008-0000-0B00-000074010000}"/>
                  </a:ext>
                </a:extLst>
              </xdr:cNvPr>
              <xdr:cNvSpPr>
                <a:spLocks noChangeArrowheads="1"/>
              </xdr:cNvSpPr>
            </xdr:nvSpPr>
            <xdr:spPr bwMode="auto">
              <a:xfrm>
                <a:off x="4187900" y="5100331"/>
                <a:ext cx="65" cy="276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endParaRPr kumimoji="0" lang="de-DE"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373" name="Rectangle 71">
                <a:extLst>
                  <a:ext uri="{FF2B5EF4-FFF2-40B4-BE49-F238E27FC236}">
                    <a16:creationId xmlns:a16="http://schemas.microsoft.com/office/drawing/2014/main" id="{00000000-0008-0000-0B00-000075010000}"/>
                  </a:ext>
                </a:extLst>
              </xdr:cNvPr>
              <xdr:cNvSpPr>
                <a:spLocks noChangeArrowheads="1"/>
              </xdr:cNvSpPr>
            </xdr:nvSpPr>
            <xdr:spPr bwMode="auto">
              <a:xfrm>
                <a:off x="5342743" y="5466012"/>
                <a:ext cx="70532" cy="186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de-DE" sz="1000" b="0" i="0" u="none" strike="noStrike" cap="none" normalizeH="0" baseline="0">
                    <a:ln>
                      <a:noFill/>
                    </a:ln>
                    <a:solidFill>
                      <a:srgbClr val="000000"/>
                    </a:solidFill>
                    <a:effectLst/>
                    <a:latin typeface="Arial" pitchFamily="34" charset="0"/>
                    <a:cs typeface="Arial" pitchFamily="34" charset="0"/>
                  </a:rPr>
                  <a:t>2</a:t>
                </a:r>
                <a:endParaRPr kumimoji="0" lang="de-DE"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374" name="Rectangle 73">
                <a:extLst>
                  <a:ext uri="{FF2B5EF4-FFF2-40B4-BE49-F238E27FC236}">
                    <a16:creationId xmlns:a16="http://schemas.microsoft.com/office/drawing/2014/main" id="{00000000-0008-0000-0B00-000076010000}"/>
                  </a:ext>
                </a:extLst>
              </xdr:cNvPr>
              <xdr:cNvSpPr>
                <a:spLocks noChangeArrowheads="1"/>
              </xdr:cNvSpPr>
            </xdr:nvSpPr>
            <xdr:spPr bwMode="auto">
              <a:xfrm>
                <a:off x="3232781" y="5467782"/>
                <a:ext cx="522614" cy="1742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de-DE" sz="1000" b="0" i="0" u="none" strike="noStrike" cap="none" normalizeH="0" baseline="0">
                    <a:ln>
                      <a:noFill/>
                    </a:ln>
                    <a:solidFill>
                      <a:srgbClr val="000000"/>
                    </a:solidFill>
                    <a:effectLst/>
                    <a:latin typeface="Arial" pitchFamily="34" charset="0"/>
                    <a:cs typeface="Arial" pitchFamily="34" charset="0"/>
                  </a:rPr>
                  <a:t>Land B</a:t>
                </a:r>
                <a:endParaRPr kumimoji="0" lang="de-DE"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375" name="Rectangle 61">
                <a:extLst>
                  <a:ext uri="{FF2B5EF4-FFF2-40B4-BE49-F238E27FC236}">
                    <a16:creationId xmlns:a16="http://schemas.microsoft.com/office/drawing/2014/main" id="{00000000-0008-0000-0B00-000077010000}"/>
                  </a:ext>
                </a:extLst>
              </xdr:cNvPr>
              <xdr:cNvSpPr>
                <a:spLocks noChangeArrowheads="1"/>
              </xdr:cNvSpPr>
            </xdr:nvSpPr>
            <xdr:spPr bwMode="auto">
              <a:xfrm>
                <a:off x="5013658" y="4636883"/>
                <a:ext cx="951374" cy="5539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de-DE" sz="900" b="0" i="0" u="none" strike="noStrike" cap="none" normalizeH="0" baseline="0">
                    <a:ln>
                      <a:noFill/>
                    </a:ln>
                    <a:solidFill>
                      <a:srgbClr val="000000"/>
                    </a:solidFill>
                    <a:effectLst/>
                    <a:latin typeface="Arial" pitchFamily="34" charset="0"/>
                    <a:cs typeface="Arial" pitchFamily="34" charset="0"/>
                  </a:rPr>
                  <a:t>nicht rück-</a:t>
                </a:r>
              </a:p>
              <a:p>
                <a:pPr marL="0" marR="0" lvl="0" indent="0" algn="l" defTabSz="914400" rtl="0" eaLnBrk="1" fontAlgn="base" latinLnBrk="0" hangingPunct="1">
                  <a:lnSpc>
                    <a:spcPct val="100000"/>
                  </a:lnSpc>
                  <a:spcBef>
                    <a:spcPct val="0"/>
                  </a:spcBef>
                  <a:spcAft>
                    <a:spcPct val="0"/>
                  </a:spcAft>
                  <a:buClrTx/>
                  <a:buSzTx/>
                  <a:buFontTx/>
                  <a:buNone/>
                  <a:tabLst/>
                </a:pPr>
                <a:r>
                  <a:rPr lang="de-DE" sz="900">
                    <a:solidFill>
                      <a:srgbClr val="000000"/>
                    </a:solidFill>
                    <a:latin typeface="Arial" pitchFamily="34" charset="0"/>
                    <a:cs typeface="Arial" pitchFamily="34" charset="0"/>
                  </a:rPr>
                  <a:t>forderbare</a:t>
                </a:r>
                <a:endParaRPr kumimoji="0" lang="de-DE" sz="900" b="0" i="0" u="none" strike="noStrike" cap="none" normalizeH="0" baseline="0">
                  <a:ln>
                    <a:noFill/>
                  </a:ln>
                  <a:solidFill>
                    <a:srgbClr val="000000"/>
                  </a:solidFill>
                  <a:effectLst/>
                  <a:latin typeface="Arial" pitchFamily="34" charset="0"/>
                  <a:cs typeface="Arial" pitchFamily="34" charset="0"/>
                </a:endParaRPr>
              </a:p>
              <a:p>
                <a:pPr marL="0" marR="0" lvl="0" indent="0" algn="l" defTabSz="914400" rtl="0" eaLnBrk="1" fontAlgn="base" latinLnBrk="0" hangingPunct="1">
                  <a:lnSpc>
                    <a:spcPct val="100000"/>
                  </a:lnSpc>
                  <a:spcBef>
                    <a:spcPct val="0"/>
                  </a:spcBef>
                  <a:spcAft>
                    <a:spcPct val="0"/>
                  </a:spcAft>
                  <a:buClrTx/>
                  <a:buSzTx/>
                  <a:buFontTx/>
                  <a:buNone/>
                  <a:tabLst/>
                </a:pPr>
                <a:r>
                  <a:rPr kumimoji="0" lang="de-DE" sz="900" b="0" i="0" u="none" strike="noStrike" cap="none" normalizeH="0" baseline="0">
                    <a:ln>
                      <a:noFill/>
                    </a:ln>
                    <a:solidFill>
                      <a:srgbClr val="000000"/>
                    </a:solidFill>
                    <a:effectLst/>
                    <a:latin typeface="Arial" pitchFamily="34" charset="0"/>
                    <a:cs typeface="Arial" pitchFamily="34" charset="0"/>
                  </a:rPr>
                  <a:t>Quellensteuern</a:t>
                </a:r>
              </a:p>
              <a:p>
                <a:pPr marL="0" marR="0" lvl="0" indent="0" algn="l" defTabSz="914400" rtl="0" eaLnBrk="1" fontAlgn="base" latinLnBrk="0" hangingPunct="1">
                  <a:lnSpc>
                    <a:spcPct val="100000"/>
                  </a:lnSpc>
                  <a:spcBef>
                    <a:spcPct val="0"/>
                  </a:spcBef>
                  <a:spcAft>
                    <a:spcPct val="0"/>
                  </a:spcAft>
                  <a:buClrTx/>
                  <a:buSzTx/>
                  <a:buFontTx/>
                  <a:buNone/>
                  <a:tabLst/>
                </a:pPr>
                <a:r>
                  <a:rPr lang="de-DE" sz="900">
                    <a:solidFill>
                      <a:srgbClr val="000000"/>
                    </a:solidFill>
                    <a:latin typeface="Arial" pitchFamily="34" charset="0"/>
                    <a:cs typeface="Arial" pitchFamily="34" charset="0"/>
                  </a:rPr>
                  <a:t>(Kol 5)</a:t>
                </a:r>
                <a:endParaRPr kumimoji="0" lang="de-DE" sz="9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376" name="Rectangle 60">
                <a:extLst>
                  <a:ext uri="{FF2B5EF4-FFF2-40B4-BE49-F238E27FC236}">
                    <a16:creationId xmlns:a16="http://schemas.microsoft.com/office/drawing/2014/main" id="{00000000-0008-0000-0B00-000078010000}"/>
                  </a:ext>
                </a:extLst>
              </xdr:cNvPr>
              <xdr:cNvSpPr>
                <a:spLocks noChangeArrowheads="1"/>
              </xdr:cNvSpPr>
            </xdr:nvSpPr>
            <xdr:spPr bwMode="auto">
              <a:xfrm>
                <a:off x="5965032" y="4231209"/>
                <a:ext cx="812919" cy="969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lvl="0" fontAlgn="base">
                  <a:spcBef>
                    <a:spcPct val="0"/>
                  </a:spcBef>
                  <a:spcAft>
                    <a:spcPct val="0"/>
                  </a:spcAft>
                </a:pPr>
                <a:r>
                  <a:rPr lang="de-CH" sz="900">
                    <a:solidFill>
                      <a:srgbClr val="000000"/>
                    </a:solidFill>
                    <a:latin typeface="Arial" pitchFamily="34" charset="0"/>
                    <a:cs typeface="Arial" pitchFamily="34" charset="0"/>
                  </a:rPr>
                  <a:t>Statistisch relevantes Ergebnis (gemäss Beteiligungs-quote) (gemäss INP 40)</a:t>
                </a:r>
                <a:endParaRPr kumimoji="0" lang="de-DE" sz="9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377" name="Rectangle 22">
                <a:extLst>
                  <a:ext uri="{FF2B5EF4-FFF2-40B4-BE49-F238E27FC236}">
                    <a16:creationId xmlns:a16="http://schemas.microsoft.com/office/drawing/2014/main" id="{00000000-0008-0000-0B00-000079010000}"/>
                  </a:ext>
                </a:extLst>
              </xdr:cNvPr>
              <xdr:cNvSpPr>
                <a:spLocks noChangeArrowheads="1"/>
              </xdr:cNvSpPr>
            </xdr:nvSpPr>
            <xdr:spPr bwMode="auto">
              <a:xfrm>
                <a:off x="3819537" y="4207061"/>
                <a:ext cx="7200" cy="1717200"/>
              </a:xfrm>
              <a:prstGeom prst="rect">
                <a:avLst/>
              </a:prstGeom>
              <a:solidFill>
                <a:srgbClr val="000000"/>
              </a:solidFill>
              <a:ln w="0" cap="flat">
                <a:solidFill>
                  <a:srgbClr val="000000"/>
                </a:solidFill>
                <a:prstDash val="solid"/>
                <a:round/>
                <a:headEnd/>
                <a:tailEnd/>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378" name="Rectangle 22">
                <a:extLst>
                  <a:ext uri="{FF2B5EF4-FFF2-40B4-BE49-F238E27FC236}">
                    <a16:creationId xmlns:a16="http://schemas.microsoft.com/office/drawing/2014/main" id="{00000000-0008-0000-0B00-00007A010000}"/>
                  </a:ext>
                </a:extLst>
              </xdr:cNvPr>
              <xdr:cNvSpPr>
                <a:spLocks noChangeArrowheads="1"/>
              </xdr:cNvSpPr>
            </xdr:nvSpPr>
            <xdr:spPr bwMode="auto">
              <a:xfrm flipH="1">
                <a:off x="4894682" y="4605005"/>
                <a:ext cx="7200" cy="1317600"/>
              </a:xfrm>
              <a:prstGeom prst="rect">
                <a:avLst/>
              </a:prstGeom>
              <a:solidFill>
                <a:srgbClr val="000000"/>
              </a:solidFill>
              <a:ln w="0" cap="flat">
                <a:solidFill>
                  <a:srgbClr val="000000"/>
                </a:solidFill>
                <a:prstDash val="solid"/>
                <a:round/>
                <a:headEnd/>
                <a:tailEnd/>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379" name="Rectangle 71">
                <a:extLst>
                  <a:ext uri="{FF2B5EF4-FFF2-40B4-BE49-F238E27FC236}">
                    <a16:creationId xmlns:a16="http://schemas.microsoft.com/office/drawing/2014/main" id="{00000000-0008-0000-0B00-00007B010000}"/>
                  </a:ext>
                </a:extLst>
              </xdr:cNvPr>
              <xdr:cNvSpPr>
                <a:spLocks noChangeArrowheads="1"/>
              </xdr:cNvSpPr>
            </xdr:nvSpPr>
            <xdr:spPr bwMode="auto">
              <a:xfrm>
                <a:off x="4325008" y="5478785"/>
                <a:ext cx="70532" cy="153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lang="de-DE" sz="1000">
                    <a:solidFill>
                      <a:srgbClr val="000000"/>
                    </a:solidFill>
                    <a:latin typeface="Arial" pitchFamily="34" charset="0"/>
                    <a:cs typeface="Arial" pitchFamily="34" charset="0"/>
                  </a:rPr>
                  <a:t>3</a:t>
                </a:r>
                <a:endParaRPr kumimoji="0" lang="de-DE"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380" name="Rectangle 71">
                <a:extLst>
                  <a:ext uri="{FF2B5EF4-FFF2-40B4-BE49-F238E27FC236}">
                    <a16:creationId xmlns:a16="http://schemas.microsoft.com/office/drawing/2014/main" id="{00000000-0008-0000-0B00-00007C010000}"/>
                  </a:ext>
                </a:extLst>
              </xdr:cNvPr>
              <xdr:cNvSpPr>
                <a:spLocks noChangeArrowheads="1"/>
              </xdr:cNvSpPr>
            </xdr:nvSpPr>
            <xdr:spPr bwMode="auto">
              <a:xfrm>
                <a:off x="6224822" y="5261644"/>
                <a:ext cx="258739" cy="153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lang="de-DE" sz="1000">
                    <a:solidFill>
                      <a:srgbClr val="000000"/>
                    </a:solidFill>
                    <a:latin typeface="Arial" pitchFamily="34" charset="0"/>
                    <a:cs typeface="Arial" pitchFamily="34" charset="0"/>
                  </a:rPr>
                  <a:t>100</a:t>
                </a:r>
                <a:endParaRPr kumimoji="0" lang="de-DE"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381" name="Rectangle 29">
                <a:extLst>
                  <a:ext uri="{FF2B5EF4-FFF2-40B4-BE49-F238E27FC236}">
                    <a16:creationId xmlns:a16="http://schemas.microsoft.com/office/drawing/2014/main" id="{00000000-0008-0000-0B00-00007D010000}"/>
                  </a:ext>
                </a:extLst>
              </xdr:cNvPr>
              <xdr:cNvSpPr>
                <a:spLocks noChangeArrowheads="1"/>
              </xdr:cNvSpPr>
            </xdr:nvSpPr>
            <xdr:spPr bwMode="auto">
              <a:xfrm>
                <a:off x="3167129" y="4197619"/>
                <a:ext cx="3656774" cy="7200"/>
              </a:xfrm>
              <a:prstGeom prst="rect">
                <a:avLst/>
              </a:prstGeom>
              <a:solidFill>
                <a:srgbClr val="000000"/>
              </a:solidFill>
              <a:ln w="0" cap="flat">
                <a:solidFill>
                  <a:srgbClr val="000000"/>
                </a:solidFill>
                <a:prstDash val="solid"/>
                <a:round/>
                <a:headEnd/>
                <a:tailEnd/>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382" name="Rectangle 71">
                <a:extLst>
                  <a:ext uri="{FF2B5EF4-FFF2-40B4-BE49-F238E27FC236}">
                    <a16:creationId xmlns:a16="http://schemas.microsoft.com/office/drawing/2014/main" id="{00000000-0008-0000-0B00-00007E010000}"/>
                  </a:ext>
                </a:extLst>
              </xdr:cNvPr>
              <xdr:cNvSpPr>
                <a:spLocks noChangeArrowheads="1"/>
              </xdr:cNvSpPr>
            </xdr:nvSpPr>
            <xdr:spPr bwMode="auto">
              <a:xfrm>
                <a:off x="6242121" y="5466012"/>
                <a:ext cx="258739" cy="153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lang="de-DE" sz="1000">
                    <a:solidFill>
                      <a:srgbClr val="000000"/>
                    </a:solidFill>
                    <a:latin typeface="Arial" pitchFamily="34" charset="0"/>
                    <a:cs typeface="Arial" pitchFamily="34" charset="0"/>
                  </a:rPr>
                  <a:t>-30</a:t>
                </a:r>
                <a:endParaRPr kumimoji="0" lang="de-DE"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383" name="Rectangle 71">
                <a:extLst>
                  <a:ext uri="{FF2B5EF4-FFF2-40B4-BE49-F238E27FC236}">
                    <a16:creationId xmlns:a16="http://schemas.microsoft.com/office/drawing/2014/main" id="{00000000-0008-0000-0B00-00007F010000}"/>
                  </a:ext>
                </a:extLst>
              </xdr:cNvPr>
              <xdr:cNvSpPr>
                <a:spLocks noChangeArrowheads="1"/>
              </xdr:cNvSpPr>
            </xdr:nvSpPr>
            <xdr:spPr bwMode="auto">
              <a:xfrm>
                <a:off x="5342743" y="5240618"/>
                <a:ext cx="258739" cy="153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lang="de-DE" sz="1000">
                    <a:solidFill>
                      <a:srgbClr val="000000"/>
                    </a:solidFill>
                    <a:latin typeface="Arial" pitchFamily="34" charset="0"/>
                    <a:cs typeface="Arial" pitchFamily="34" charset="0"/>
                  </a:rPr>
                  <a:t>0</a:t>
                </a:r>
                <a:endParaRPr kumimoji="0" lang="de-DE"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384" name="Rectangle 71">
                <a:extLst>
                  <a:ext uri="{FF2B5EF4-FFF2-40B4-BE49-F238E27FC236}">
                    <a16:creationId xmlns:a16="http://schemas.microsoft.com/office/drawing/2014/main" id="{00000000-0008-0000-0B00-000080010000}"/>
                  </a:ext>
                </a:extLst>
              </xdr:cNvPr>
              <xdr:cNvSpPr>
                <a:spLocks noChangeArrowheads="1"/>
              </xdr:cNvSpPr>
            </xdr:nvSpPr>
            <xdr:spPr bwMode="auto">
              <a:xfrm>
                <a:off x="4272768" y="5246270"/>
                <a:ext cx="258739" cy="153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lang="de-DE" sz="1000">
                    <a:solidFill>
                      <a:srgbClr val="000000"/>
                    </a:solidFill>
                    <a:latin typeface="Arial" pitchFamily="34" charset="0"/>
                    <a:cs typeface="Arial" pitchFamily="34" charset="0"/>
                  </a:rPr>
                  <a:t>20</a:t>
                </a:r>
                <a:endParaRPr kumimoji="0" lang="de-DE"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385" name="Rectangle 29">
                <a:extLst>
                  <a:ext uri="{FF2B5EF4-FFF2-40B4-BE49-F238E27FC236}">
                    <a16:creationId xmlns:a16="http://schemas.microsoft.com/office/drawing/2014/main" id="{00000000-0008-0000-0B00-000081010000}"/>
                  </a:ext>
                </a:extLst>
              </xdr:cNvPr>
              <xdr:cNvSpPr>
                <a:spLocks noChangeArrowheads="1"/>
              </xdr:cNvSpPr>
            </xdr:nvSpPr>
            <xdr:spPr bwMode="auto">
              <a:xfrm>
                <a:off x="3170580" y="5431147"/>
                <a:ext cx="3656774" cy="7920"/>
              </a:xfrm>
              <a:prstGeom prst="rect">
                <a:avLst/>
              </a:prstGeom>
              <a:solidFill>
                <a:srgbClr val="000000"/>
              </a:solidFill>
              <a:ln w="0" cap="flat">
                <a:solidFill>
                  <a:srgbClr val="000000"/>
                </a:solidFill>
                <a:prstDash val="solid"/>
                <a:round/>
                <a:headEnd/>
                <a:tailEnd/>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386" name="Rectangle 29">
                <a:extLst>
                  <a:ext uri="{FF2B5EF4-FFF2-40B4-BE49-F238E27FC236}">
                    <a16:creationId xmlns:a16="http://schemas.microsoft.com/office/drawing/2014/main" id="{00000000-0008-0000-0B00-000082010000}"/>
                  </a:ext>
                </a:extLst>
              </xdr:cNvPr>
              <xdr:cNvSpPr>
                <a:spLocks noChangeArrowheads="1"/>
              </xdr:cNvSpPr>
            </xdr:nvSpPr>
            <xdr:spPr bwMode="auto">
              <a:xfrm>
                <a:off x="3171825" y="5191562"/>
                <a:ext cx="3656774" cy="7200"/>
              </a:xfrm>
              <a:prstGeom prst="rect">
                <a:avLst/>
              </a:prstGeom>
              <a:solidFill>
                <a:srgbClr val="000000"/>
              </a:solidFill>
              <a:ln w="0" cap="flat">
                <a:solidFill>
                  <a:srgbClr val="000000"/>
                </a:solidFill>
                <a:prstDash val="solid"/>
                <a:round/>
                <a:headEnd/>
                <a:tailEnd/>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387" name="Rectangle 29">
                <a:extLst>
                  <a:ext uri="{FF2B5EF4-FFF2-40B4-BE49-F238E27FC236}">
                    <a16:creationId xmlns:a16="http://schemas.microsoft.com/office/drawing/2014/main" id="{00000000-0008-0000-0B00-000083010000}"/>
                  </a:ext>
                </a:extLst>
              </xdr:cNvPr>
              <xdr:cNvSpPr>
                <a:spLocks noChangeArrowheads="1"/>
              </xdr:cNvSpPr>
            </xdr:nvSpPr>
            <xdr:spPr bwMode="auto">
              <a:xfrm>
                <a:off x="3170580" y="5659595"/>
                <a:ext cx="3656774" cy="7200"/>
              </a:xfrm>
              <a:prstGeom prst="rect">
                <a:avLst/>
              </a:prstGeom>
              <a:solidFill>
                <a:srgbClr val="000000"/>
              </a:solidFill>
              <a:ln w="0" cap="flat">
                <a:solidFill>
                  <a:srgbClr val="000000"/>
                </a:solidFill>
                <a:prstDash val="solid"/>
                <a:round/>
                <a:headEnd/>
                <a:tailEnd/>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sp macro="" textlink="">
            <xdr:nvSpPr>
              <xdr:cNvPr id="388" name="Rectangle 73">
                <a:extLst>
                  <a:ext uri="{FF2B5EF4-FFF2-40B4-BE49-F238E27FC236}">
                    <a16:creationId xmlns:a16="http://schemas.microsoft.com/office/drawing/2014/main" id="{00000000-0008-0000-0B00-000084010000}"/>
                  </a:ext>
                </a:extLst>
              </xdr:cNvPr>
              <xdr:cNvSpPr>
                <a:spLocks noChangeArrowheads="1"/>
              </xdr:cNvSpPr>
            </xdr:nvSpPr>
            <xdr:spPr bwMode="auto">
              <a:xfrm>
                <a:off x="3232781" y="5707288"/>
                <a:ext cx="410369" cy="153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de-DE" sz="1000" b="0" i="0" u="none" strike="noStrike" cap="none" normalizeH="0" baseline="0">
                    <a:ln>
                      <a:noFill/>
                    </a:ln>
                    <a:solidFill>
                      <a:srgbClr val="000000"/>
                    </a:solidFill>
                    <a:effectLst/>
                    <a:latin typeface="Arial" pitchFamily="34" charset="0"/>
                    <a:cs typeface="Arial" pitchFamily="34" charset="0"/>
                  </a:rPr>
                  <a:t>Land C</a:t>
                </a:r>
                <a:endParaRPr kumimoji="0" lang="de-DE"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389" name="Rectangle 29">
                <a:extLst>
                  <a:ext uri="{FF2B5EF4-FFF2-40B4-BE49-F238E27FC236}">
                    <a16:creationId xmlns:a16="http://schemas.microsoft.com/office/drawing/2014/main" id="{00000000-0008-0000-0B00-000085010000}"/>
                  </a:ext>
                </a:extLst>
              </xdr:cNvPr>
              <xdr:cNvSpPr>
                <a:spLocks noChangeArrowheads="1"/>
              </xdr:cNvSpPr>
            </xdr:nvSpPr>
            <xdr:spPr bwMode="auto">
              <a:xfrm>
                <a:off x="3170580" y="5916922"/>
                <a:ext cx="3656774" cy="7920"/>
              </a:xfrm>
              <a:prstGeom prst="rect">
                <a:avLst/>
              </a:prstGeom>
              <a:solidFill>
                <a:srgbClr val="000000"/>
              </a:solidFill>
              <a:ln w="0" cap="flat">
                <a:solidFill>
                  <a:srgbClr val="000000"/>
                </a:solidFill>
                <a:prstDash val="solid"/>
                <a:round/>
                <a:headEnd/>
                <a:tailEnd/>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p>
            </xdr:txBody>
          </xdr:sp>
        </xdr:grpSp>
      </xdr:grpSp>
      <xdr:sp macro="" textlink="">
        <xdr:nvSpPr>
          <xdr:cNvPr id="299" name="Rectangle 31">
            <a:extLst>
              <a:ext uri="{FF2B5EF4-FFF2-40B4-BE49-F238E27FC236}">
                <a16:creationId xmlns:a16="http://schemas.microsoft.com/office/drawing/2014/main" id="{00000000-0008-0000-0B00-00002B010000}"/>
              </a:ext>
            </a:extLst>
          </xdr:cNvPr>
          <xdr:cNvSpPr>
            <a:spLocks noChangeArrowheads="1"/>
          </xdr:cNvSpPr>
        </xdr:nvSpPr>
        <xdr:spPr bwMode="auto">
          <a:xfrm>
            <a:off x="3096324" y="82221389"/>
            <a:ext cx="936625" cy="374650"/>
          </a:xfrm>
          <a:prstGeom prst="rect">
            <a:avLst/>
          </a:prstGeom>
          <a:solidFill>
            <a:srgbClr val="FFC000"/>
          </a:solidFill>
          <a:ln w="19050">
            <a:solidFill>
              <a:srgbClr val="000000"/>
            </a:solidFill>
            <a:miter lim="800000"/>
            <a:headEnd/>
            <a:tailEnd/>
          </a:ln>
        </xdr:spPr>
        <xdr:txBody>
          <a:bodyPr vert="horz" wrap="square" lIns="91440" tIns="45720" rIns="91440" bIns="45720" numCol="1" anchor="t" anchorCtr="0" compatLnSpc="1">
            <a:prstTxWarp prst="textNoShape">
              <a:avLst/>
            </a:prstTxWarp>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CH">
              <a:latin typeface="Arial" pitchFamily="34" charset="0"/>
              <a:cs typeface="Arial" pitchFamily="34" charset="0"/>
            </a:endParaRPr>
          </a:p>
        </xdr:txBody>
      </xdr:sp>
      <xdr:sp macro="" textlink="">
        <xdr:nvSpPr>
          <xdr:cNvPr id="300" name="Rectangle 33">
            <a:extLst>
              <a:ext uri="{FF2B5EF4-FFF2-40B4-BE49-F238E27FC236}">
                <a16:creationId xmlns:a16="http://schemas.microsoft.com/office/drawing/2014/main" id="{00000000-0008-0000-0B00-00002C010000}"/>
              </a:ext>
            </a:extLst>
          </xdr:cNvPr>
          <xdr:cNvSpPr>
            <a:spLocks noChangeArrowheads="1"/>
          </xdr:cNvSpPr>
        </xdr:nvSpPr>
        <xdr:spPr bwMode="auto">
          <a:xfrm>
            <a:off x="3255074" y="82273776"/>
            <a:ext cx="603250" cy="138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de-DE" sz="900" b="0" i="0" u="none" strike="noStrike" cap="none" normalizeH="0" baseline="0">
                <a:ln>
                  <a:noFill/>
                </a:ln>
                <a:solidFill>
                  <a:srgbClr val="000000"/>
                </a:solidFill>
                <a:effectLst/>
                <a:latin typeface="Arial" pitchFamily="34" charset="0"/>
                <a:cs typeface="Arial" pitchFamily="34" charset="0"/>
              </a:rPr>
              <a:t>Beteiligung </a:t>
            </a:r>
            <a:endParaRPr kumimoji="0" lang="de-DE"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301" name="Rectangle 34">
            <a:extLst>
              <a:ext uri="{FF2B5EF4-FFF2-40B4-BE49-F238E27FC236}">
                <a16:creationId xmlns:a16="http://schemas.microsoft.com/office/drawing/2014/main" id="{00000000-0008-0000-0B00-00002D010000}"/>
              </a:ext>
            </a:extLst>
          </xdr:cNvPr>
          <xdr:cNvSpPr>
            <a:spLocks noChangeArrowheads="1"/>
          </xdr:cNvSpPr>
        </xdr:nvSpPr>
        <xdr:spPr bwMode="auto">
          <a:xfrm>
            <a:off x="3293174" y="82411889"/>
            <a:ext cx="532197" cy="138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lang="de-DE" sz="900">
                <a:solidFill>
                  <a:srgbClr val="000000"/>
                </a:solidFill>
                <a:latin typeface="Arial" pitchFamily="34" charset="0"/>
                <a:cs typeface="Arial" pitchFamily="34" charset="0"/>
              </a:rPr>
              <a:t>B</a:t>
            </a:r>
            <a:r>
              <a:rPr kumimoji="0" lang="de-DE" sz="900" b="0" i="0" u="none" strike="noStrike" cap="none" normalizeH="0" baseline="0">
                <a:ln>
                  <a:noFill/>
                </a:ln>
                <a:solidFill>
                  <a:srgbClr val="000000"/>
                </a:solidFill>
                <a:effectLst/>
                <a:latin typeface="Arial" pitchFamily="34" charset="0"/>
                <a:cs typeface="Arial" pitchFamily="34" charset="0"/>
              </a:rPr>
              <a:t>1 (direkt)</a:t>
            </a:r>
            <a:endParaRPr kumimoji="0" lang="de-DE" sz="1800" b="0" i="0" u="none" strike="noStrike" cap="none" normalizeH="0" baseline="0">
              <a:ln>
                <a:noFill/>
              </a:ln>
              <a:solidFill>
                <a:schemeClr val="tx1"/>
              </a:solidFill>
              <a:effectLst/>
              <a:latin typeface="Arial" pitchFamily="34" charset="0"/>
              <a:cs typeface="Arial" pitchFamily="34" charset="0"/>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66675</xdr:colOff>
      <xdr:row>0</xdr:row>
      <xdr:rowOff>38100</xdr:rowOff>
    </xdr:from>
    <xdr:to>
      <xdr:col>0</xdr:col>
      <xdr:colOff>1638300</xdr:colOff>
      <xdr:row>1</xdr:row>
      <xdr:rowOff>447675</xdr:rowOff>
    </xdr:to>
    <xdr:pic>
      <xdr:nvPicPr>
        <xdr:cNvPr id="117803" name="Grafik 8" descr="SNB_LOGO_46_RGB.jpg">
          <a:extLst>
            <a:ext uri="{FF2B5EF4-FFF2-40B4-BE49-F238E27FC236}">
              <a16:creationId xmlns:a16="http://schemas.microsoft.com/office/drawing/2014/main" id="{00000000-0008-0000-0D00-00002BCC0100}"/>
            </a:ext>
          </a:extLst>
        </xdr:cNvPr>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66675" y="38100"/>
          <a:ext cx="15716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5381625</xdr:colOff>
      <xdr:row>1</xdr:row>
      <xdr:rowOff>85725</xdr:rowOff>
    </xdr:from>
    <xdr:to>
      <xdr:col>3</xdr:col>
      <xdr:colOff>0</xdr:colOff>
      <xdr:row>1</xdr:row>
      <xdr:rowOff>333376</xdr:rowOff>
    </xdr:to>
    <xdr:sp macro="" textlink="">
      <xdr:nvSpPr>
        <xdr:cNvPr id="13" name="Rahmen 12">
          <a:hlinkClick xmlns:r="http://schemas.openxmlformats.org/officeDocument/2006/relationships" r:id="rId2"/>
          <a:extLst>
            <a:ext uri="{FF2B5EF4-FFF2-40B4-BE49-F238E27FC236}">
              <a16:creationId xmlns:a16="http://schemas.microsoft.com/office/drawing/2014/main" id="{00000000-0008-0000-0D00-00000D000000}"/>
            </a:ext>
          </a:extLst>
        </xdr:cNvPr>
        <xdr:cNvSpPr/>
      </xdr:nvSpPr>
      <xdr:spPr bwMode="auto">
        <a:xfrm>
          <a:off x="10296525" y="285750"/>
          <a:ext cx="1104900" cy="24765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Anleitung</a:t>
          </a:r>
        </a:p>
      </xdr:txBody>
    </xdr:sp>
    <xdr:clientData fPrintsWithSheet="0"/>
  </xdr:twoCellAnchor>
  <xdr:twoCellAnchor>
    <xdr:from>
      <xdr:col>2</xdr:col>
      <xdr:colOff>5381625</xdr:colOff>
      <xdr:row>1</xdr:row>
      <xdr:rowOff>333376</xdr:rowOff>
    </xdr:from>
    <xdr:to>
      <xdr:col>3</xdr:col>
      <xdr:colOff>0</xdr:colOff>
      <xdr:row>1</xdr:row>
      <xdr:rowOff>600075</xdr:rowOff>
    </xdr:to>
    <xdr:sp macro="" textlink="">
      <xdr:nvSpPr>
        <xdr:cNvPr id="14" name="Rahmen 13">
          <a:hlinkClick xmlns:r="http://schemas.openxmlformats.org/officeDocument/2006/relationships" r:id="rId3"/>
          <a:extLst>
            <a:ext uri="{FF2B5EF4-FFF2-40B4-BE49-F238E27FC236}">
              <a16:creationId xmlns:a16="http://schemas.microsoft.com/office/drawing/2014/main" id="{00000000-0008-0000-0D00-00000E000000}"/>
            </a:ext>
          </a:extLst>
        </xdr:cNvPr>
        <xdr:cNvSpPr/>
      </xdr:nvSpPr>
      <xdr:spPr bwMode="auto">
        <a:xfrm>
          <a:off x="10296525" y="533401"/>
          <a:ext cx="1104900" cy="266699"/>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Start</a:t>
          </a:r>
        </a:p>
      </xdr:txBody>
    </xdr:sp>
    <xdr:clientData fPrintsWithSheet="0"/>
  </xdr:twoCellAnchor>
  <xdr:twoCellAnchor>
    <xdr:from>
      <xdr:col>2</xdr:col>
      <xdr:colOff>5381625</xdr:colOff>
      <xdr:row>1</xdr:row>
      <xdr:rowOff>600075</xdr:rowOff>
    </xdr:from>
    <xdr:to>
      <xdr:col>3</xdr:col>
      <xdr:colOff>0</xdr:colOff>
      <xdr:row>1</xdr:row>
      <xdr:rowOff>847726</xdr:rowOff>
    </xdr:to>
    <xdr:sp macro="" textlink="">
      <xdr:nvSpPr>
        <xdr:cNvPr id="15" name="Rahmen 14">
          <a:hlinkClick xmlns:r="http://schemas.openxmlformats.org/officeDocument/2006/relationships" r:id="rId4"/>
          <a:extLst>
            <a:ext uri="{FF2B5EF4-FFF2-40B4-BE49-F238E27FC236}">
              <a16:creationId xmlns:a16="http://schemas.microsoft.com/office/drawing/2014/main" id="{00000000-0008-0000-0D00-00000F000000}"/>
            </a:ext>
          </a:extLst>
        </xdr:cNvPr>
        <xdr:cNvSpPr/>
      </xdr:nvSpPr>
      <xdr:spPr bwMode="auto">
        <a:xfrm>
          <a:off x="10296525" y="800100"/>
          <a:ext cx="1104900" cy="24765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Übersicht</a:t>
          </a:r>
        </a:p>
      </xdr:txBody>
    </xdr:sp>
    <xdr:clientData fPrintsWithSheet="0"/>
  </xdr:twoCellAnchor>
  <xdr:twoCellAnchor>
    <xdr:from>
      <xdr:col>2</xdr:col>
      <xdr:colOff>5381625</xdr:colOff>
      <xdr:row>1</xdr:row>
      <xdr:rowOff>847724</xdr:rowOff>
    </xdr:from>
    <xdr:to>
      <xdr:col>3</xdr:col>
      <xdr:colOff>0</xdr:colOff>
      <xdr:row>2</xdr:row>
      <xdr:rowOff>180975</xdr:rowOff>
    </xdr:to>
    <xdr:sp macro="" textlink="">
      <xdr:nvSpPr>
        <xdr:cNvPr id="16" name="Rahmen 15">
          <a:hlinkClick xmlns:r="http://schemas.openxmlformats.org/officeDocument/2006/relationships" r:id="rId5"/>
          <a:extLst>
            <a:ext uri="{FF2B5EF4-FFF2-40B4-BE49-F238E27FC236}">
              <a16:creationId xmlns:a16="http://schemas.microsoft.com/office/drawing/2014/main" id="{00000000-0008-0000-0D00-000010000000}"/>
            </a:ext>
          </a:extLst>
        </xdr:cNvPr>
        <xdr:cNvSpPr/>
      </xdr:nvSpPr>
      <xdr:spPr bwMode="auto">
        <a:xfrm>
          <a:off x="10296525" y="1047749"/>
          <a:ext cx="1104900" cy="24765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Erläuterungen</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2</xdr:col>
      <xdr:colOff>0</xdr:colOff>
      <xdr:row>3</xdr:row>
      <xdr:rowOff>76200</xdr:rowOff>
    </xdr:from>
    <xdr:to>
      <xdr:col>4</xdr:col>
      <xdr:colOff>504825</xdr:colOff>
      <xdr:row>3</xdr:row>
      <xdr:rowOff>314325</xdr:rowOff>
    </xdr:to>
    <xdr:sp macro="" textlink="">
      <xdr:nvSpPr>
        <xdr:cNvPr id="9" name="Rahmen 8">
          <a:hlinkClick xmlns:r="http://schemas.openxmlformats.org/officeDocument/2006/relationships" r:id="rId1"/>
          <a:extLst>
            <a:ext uri="{FF2B5EF4-FFF2-40B4-BE49-F238E27FC236}">
              <a16:creationId xmlns:a16="http://schemas.microsoft.com/office/drawing/2014/main" id="{00000000-0008-0000-0E00-000009000000}"/>
            </a:ext>
          </a:extLst>
        </xdr:cNvPr>
        <xdr:cNvSpPr/>
      </xdr:nvSpPr>
      <xdr:spPr bwMode="auto">
        <a:xfrm>
          <a:off x="8296275" y="276225"/>
          <a:ext cx="1114425" cy="238125"/>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Anleitung</a:t>
          </a:r>
        </a:p>
      </xdr:txBody>
    </xdr:sp>
    <xdr:clientData fPrintsWithSheet="0"/>
  </xdr:twoCellAnchor>
  <xdr:twoCellAnchor>
    <xdr:from>
      <xdr:col>2</xdr:col>
      <xdr:colOff>0</xdr:colOff>
      <xdr:row>3</xdr:row>
      <xdr:rowOff>314325</xdr:rowOff>
    </xdr:from>
    <xdr:to>
      <xdr:col>4</xdr:col>
      <xdr:colOff>504825</xdr:colOff>
      <xdr:row>3</xdr:row>
      <xdr:rowOff>561975</xdr:rowOff>
    </xdr:to>
    <xdr:sp macro="" textlink="">
      <xdr:nvSpPr>
        <xdr:cNvPr id="10" name="Rahmen 9">
          <a:hlinkClick xmlns:r="http://schemas.openxmlformats.org/officeDocument/2006/relationships" r:id="rId2"/>
          <a:extLst>
            <a:ext uri="{FF2B5EF4-FFF2-40B4-BE49-F238E27FC236}">
              <a16:creationId xmlns:a16="http://schemas.microsoft.com/office/drawing/2014/main" id="{00000000-0008-0000-0E00-00000A000000}"/>
            </a:ext>
          </a:extLst>
        </xdr:cNvPr>
        <xdr:cNvSpPr/>
      </xdr:nvSpPr>
      <xdr:spPr bwMode="auto">
        <a:xfrm>
          <a:off x="8296275" y="514350"/>
          <a:ext cx="1114425" cy="247650"/>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Start</a:t>
          </a:r>
        </a:p>
      </xdr:txBody>
    </xdr:sp>
    <xdr:clientData fPrintsWithSheet="0"/>
  </xdr:twoCellAnchor>
  <xdr:twoCellAnchor>
    <xdr:from>
      <xdr:col>2</xdr:col>
      <xdr:colOff>0</xdr:colOff>
      <xdr:row>3</xdr:row>
      <xdr:rowOff>561975</xdr:rowOff>
    </xdr:from>
    <xdr:to>
      <xdr:col>4</xdr:col>
      <xdr:colOff>504825</xdr:colOff>
      <xdr:row>3</xdr:row>
      <xdr:rowOff>800100</xdr:rowOff>
    </xdr:to>
    <xdr:sp macro="" textlink="">
      <xdr:nvSpPr>
        <xdr:cNvPr id="11" name="Rahmen 10">
          <a:hlinkClick xmlns:r="http://schemas.openxmlformats.org/officeDocument/2006/relationships" r:id="rId3"/>
          <a:extLst>
            <a:ext uri="{FF2B5EF4-FFF2-40B4-BE49-F238E27FC236}">
              <a16:creationId xmlns:a16="http://schemas.microsoft.com/office/drawing/2014/main" id="{00000000-0008-0000-0E00-00000B000000}"/>
            </a:ext>
          </a:extLst>
        </xdr:cNvPr>
        <xdr:cNvSpPr/>
      </xdr:nvSpPr>
      <xdr:spPr bwMode="auto">
        <a:xfrm>
          <a:off x="8296275" y="762000"/>
          <a:ext cx="1114425" cy="238125"/>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Übersicht</a:t>
          </a:r>
        </a:p>
      </xdr:txBody>
    </xdr:sp>
    <xdr:clientData fPrintsWithSheet="0"/>
  </xdr:twoCellAnchor>
  <xdr:twoCellAnchor>
    <xdr:from>
      <xdr:col>2</xdr:col>
      <xdr:colOff>0</xdr:colOff>
      <xdr:row>3</xdr:row>
      <xdr:rowOff>800100</xdr:rowOff>
    </xdr:from>
    <xdr:to>
      <xdr:col>4</xdr:col>
      <xdr:colOff>504825</xdr:colOff>
      <xdr:row>4</xdr:row>
      <xdr:rowOff>123825</xdr:rowOff>
    </xdr:to>
    <xdr:sp macro="" textlink="">
      <xdr:nvSpPr>
        <xdr:cNvPr id="12" name="Rahmen 11">
          <a:hlinkClick xmlns:r="http://schemas.openxmlformats.org/officeDocument/2006/relationships" r:id="rId4"/>
          <a:extLst>
            <a:ext uri="{FF2B5EF4-FFF2-40B4-BE49-F238E27FC236}">
              <a16:creationId xmlns:a16="http://schemas.microsoft.com/office/drawing/2014/main" id="{00000000-0008-0000-0E00-00000C000000}"/>
            </a:ext>
          </a:extLst>
        </xdr:cNvPr>
        <xdr:cNvSpPr/>
      </xdr:nvSpPr>
      <xdr:spPr bwMode="auto">
        <a:xfrm>
          <a:off x="8296275" y="1000125"/>
          <a:ext cx="1114425" cy="238125"/>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Erläuterungen</a:t>
          </a:r>
        </a:p>
      </xdr:txBody>
    </xdr:sp>
    <xdr:clientData fPrintsWithSheet="0"/>
  </xdr:twoCellAnchor>
  <xdr:twoCellAnchor editAs="oneCell">
    <xdr:from>
      <xdr:col>0</xdr:col>
      <xdr:colOff>66675</xdr:colOff>
      <xdr:row>2</xdr:row>
      <xdr:rowOff>38100</xdr:rowOff>
    </xdr:from>
    <xdr:to>
      <xdr:col>1</xdr:col>
      <xdr:colOff>819150</xdr:colOff>
      <xdr:row>3</xdr:row>
      <xdr:rowOff>447675</xdr:rowOff>
    </xdr:to>
    <xdr:pic>
      <xdr:nvPicPr>
        <xdr:cNvPr id="118828" name="Grafik 8" descr="SNB_LOGO_46_RGB.jpg">
          <a:extLst>
            <a:ext uri="{FF2B5EF4-FFF2-40B4-BE49-F238E27FC236}">
              <a16:creationId xmlns:a16="http://schemas.microsoft.com/office/drawing/2014/main" id="{00000000-0008-0000-0E00-00002CD00100}"/>
            </a:ext>
          </a:extLst>
        </xdr:cNvPr>
        <xdr:cNvPicPr>
          <a:picLocks noChangeAspect="1"/>
        </xdr:cNvPicPr>
      </xdr:nvPicPr>
      <xdr:blipFill>
        <a:blip xmlns:r="http://schemas.openxmlformats.org/officeDocument/2006/relationships" r:embed="rId5">
          <a:grayscl/>
          <a:extLst>
            <a:ext uri="{28A0092B-C50C-407E-A947-70E740481C1C}">
              <a14:useLocalDpi xmlns:a14="http://schemas.microsoft.com/office/drawing/2010/main" val="0"/>
            </a:ext>
          </a:extLst>
        </a:blip>
        <a:srcRect/>
        <a:stretch>
          <a:fillRect/>
        </a:stretch>
      </xdr:blipFill>
      <xdr:spPr bwMode="auto">
        <a:xfrm>
          <a:off x="66675" y="38100"/>
          <a:ext cx="15716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19050</xdr:colOff>
      <xdr:row>0</xdr:row>
      <xdr:rowOff>28575</xdr:rowOff>
    </xdr:from>
    <xdr:to>
      <xdr:col>2</xdr:col>
      <xdr:colOff>538163</xdr:colOff>
      <xdr:row>2</xdr:row>
      <xdr:rowOff>200025</xdr:rowOff>
    </xdr:to>
    <xdr:pic>
      <xdr:nvPicPr>
        <xdr:cNvPr id="3011" name="Grafik 8" descr="SNB_LOGO_46_RGB.jpg">
          <a:extLst>
            <a:ext uri="{FF2B5EF4-FFF2-40B4-BE49-F238E27FC236}">
              <a16:creationId xmlns:a16="http://schemas.microsoft.com/office/drawing/2014/main" id="{00000000-0008-0000-0100-0000C30B0000}"/>
            </a:ext>
          </a:extLst>
        </xdr:cNvPr>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76200" y="28575"/>
          <a:ext cx="15621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7</xdr:col>
          <xdr:colOff>0</xdr:colOff>
          <xdr:row>30</xdr:row>
          <xdr:rowOff>0</xdr:rowOff>
        </xdr:from>
        <xdr:to>
          <xdr:col>8</xdr:col>
          <xdr:colOff>0</xdr:colOff>
          <xdr:row>31</xdr:row>
          <xdr:rowOff>0</xdr:rowOff>
        </xdr:to>
        <xdr:sp macro="" textlink="">
          <xdr:nvSpPr>
            <xdr:cNvPr id="2422" name="Check Box 374" hidden="1">
              <a:extLst>
                <a:ext uri="{63B3BB69-23CF-44E3-9099-C40C66FF867C}">
                  <a14:compatExt spid="_x0000_s2422"/>
                </a:ext>
                <a:ext uri="{FF2B5EF4-FFF2-40B4-BE49-F238E27FC236}">
                  <a16:creationId xmlns:a16="http://schemas.microsoft.com/office/drawing/2014/main" id="{00000000-0008-0000-0100-00007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0</xdr:rowOff>
        </xdr:from>
        <xdr:to>
          <xdr:col>8</xdr:col>
          <xdr:colOff>0</xdr:colOff>
          <xdr:row>32</xdr:row>
          <xdr:rowOff>0</xdr:rowOff>
        </xdr:to>
        <xdr:sp macro="" textlink="">
          <xdr:nvSpPr>
            <xdr:cNvPr id="2423" name="Check Box 375" hidden="1">
              <a:extLst>
                <a:ext uri="{63B3BB69-23CF-44E3-9099-C40C66FF867C}">
                  <a14:compatExt spid="_x0000_s2423"/>
                </a:ext>
                <a:ext uri="{FF2B5EF4-FFF2-40B4-BE49-F238E27FC236}">
                  <a16:creationId xmlns:a16="http://schemas.microsoft.com/office/drawing/2014/main" id="{00000000-0008-0000-0100-00007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33</xdr:row>
          <xdr:rowOff>0</xdr:rowOff>
        </xdr:from>
        <xdr:to>
          <xdr:col>8</xdr:col>
          <xdr:colOff>0</xdr:colOff>
          <xdr:row>34</xdr:row>
          <xdr:rowOff>0</xdr:rowOff>
        </xdr:to>
        <xdr:sp macro="" textlink="">
          <xdr:nvSpPr>
            <xdr:cNvPr id="2424" name="Check Box 376" hidden="1">
              <a:extLst>
                <a:ext uri="{63B3BB69-23CF-44E3-9099-C40C66FF867C}">
                  <a14:compatExt spid="_x0000_s2424"/>
                </a:ext>
                <a:ext uri="{FF2B5EF4-FFF2-40B4-BE49-F238E27FC236}">
                  <a16:creationId xmlns:a16="http://schemas.microsoft.com/office/drawing/2014/main" id="{00000000-0008-0000-0100-00007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34</xdr:row>
          <xdr:rowOff>0</xdr:rowOff>
        </xdr:from>
        <xdr:to>
          <xdr:col>8</xdr:col>
          <xdr:colOff>0</xdr:colOff>
          <xdr:row>35</xdr:row>
          <xdr:rowOff>0</xdr:rowOff>
        </xdr:to>
        <xdr:sp macro="" textlink="">
          <xdr:nvSpPr>
            <xdr:cNvPr id="2425" name="Check Box 377" hidden="1">
              <a:extLst>
                <a:ext uri="{63B3BB69-23CF-44E3-9099-C40C66FF867C}">
                  <a14:compatExt spid="_x0000_s2425"/>
                </a:ext>
                <a:ext uri="{FF2B5EF4-FFF2-40B4-BE49-F238E27FC236}">
                  <a16:creationId xmlns:a16="http://schemas.microsoft.com/office/drawing/2014/main" id="{00000000-0008-0000-0100-00007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35</xdr:row>
          <xdr:rowOff>0</xdr:rowOff>
        </xdr:from>
        <xdr:to>
          <xdr:col>8</xdr:col>
          <xdr:colOff>0</xdr:colOff>
          <xdr:row>36</xdr:row>
          <xdr:rowOff>0</xdr:rowOff>
        </xdr:to>
        <xdr:sp macro="" textlink="">
          <xdr:nvSpPr>
            <xdr:cNvPr id="2426" name="Check Box 378" hidden="1">
              <a:extLst>
                <a:ext uri="{63B3BB69-23CF-44E3-9099-C40C66FF867C}">
                  <a14:compatExt spid="_x0000_s2426"/>
                </a:ext>
                <a:ext uri="{FF2B5EF4-FFF2-40B4-BE49-F238E27FC236}">
                  <a16:creationId xmlns:a16="http://schemas.microsoft.com/office/drawing/2014/main" id="{00000000-0008-0000-0100-00007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36</xdr:row>
          <xdr:rowOff>0</xdr:rowOff>
        </xdr:from>
        <xdr:to>
          <xdr:col>8</xdr:col>
          <xdr:colOff>0</xdr:colOff>
          <xdr:row>46</xdr:row>
          <xdr:rowOff>0</xdr:rowOff>
        </xdr:to>
        <xdr:sp macro="" textlink="">
          <xdr:nvSpPr>
            <xdr:cNvPr id="2427" name="Check Box 379" hidden="1">
              <a:extLst>
                <a:ext uri="{63B3BB69-23CF-44E3-9099-C40C66FF867C}">
                  <a14:compatExt spid="_x0000_s2427"/>
                </a:ext>
                <a:ext uri="{FF2B5EF4-FFF2-40B4-BE49-F238E27FC236}">
                  <a16:creationId xmlns:a16="http://schemas.microsoft.com/office/drawing/2014/main" id="{00000000-0008-0000-0100-00007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32</xdr:row>
          <xdr:rowOff>0</xdr:rowOff>
        </xdr:from>
        <xdr:to>
          <xdr:col>8</xdr:col>
          <xdr:colOff>0</xdr:colOff>
          <xdr:row>33</xdr:row>
          <xdr:rowOff>0</xdr:rowOff>
        </xdr:to>
        <xdr:sp macro="" textlink="">
          <xdr:nvSpPr>
            <xdr:cNvPr id="2975" name="Check Box 927" hidden="1">
              <a:extLst>
                <a:ext uri="{63B3BB69-23CF-44E3-9099-C40C66FF867C}">
                  <a14:compatExt spid="_x0000_s2975"/>
                </a:ext>
                <a:ext uri="{FF2B5EF4-FFF2-40B4-BE49-F238E27FC236}">
                  <a16:creationId xmlns:a16="http://schemas.microsoft.com/office/drawing/2014/main" id="{00000000-0008-0000-0100-00009F0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564360</xdr:colOff>
      <xdr:row>6</xdr:row>
      <xdr:rowOff>0</xdr:rowOff>
    </xdr:from>
    <xdr:to>
      <xdr:col>8</xdr:col>
      <xdr:colOff>4092</xdr:colOff>
      <xdr:row>6</xdr:row>
      <xdr:rowOff>266700</xdr:rowOff>
    </xdr:to>
    <xdr:sp macro="" textlink="">
      <xdr:nvSpPr>
        <xdr:cNvPr id="20" name="Rahmen 19">
          <a:hlinkClick xmlns:r="http://schemas.openxmlformats.org/officeDocument/2006/relationships" r:id="rId2"/>
          <a:extLst>
            <a:ext uri="{FF2B5EF4-FFF2-40B4-BE49-F238E27FC236}">
              <a16:creationId xmlns:a16="http://schemas.microsoft.com/office/drawing/2014/main" id="{00000000-0008-0000-0100-000014000000}"/>
            </a:ext>
          </a:extLst>
        </xdr:cNvPr>
        <xdr:cNvSpPr/>
      </xdr:nvSpPr>
      <xdr:spPr bwMode="auto">
        <a:xfrm>
          <a:off x="7660485" y="1581150"/>
          <a:ext cx="1287582" cy="266700"/>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Anleitung</a:t>
          </a:r>
        </a:p>
      </xdr:txBody>
    </xdr:sp>
    <xdr:clientData fPrintsWithSheet="0"/>
  </xdr:twoCellAnchor>
  <xdr:twoCellAnchor>
    <xdr:from>
      <xdr:col>6</xdr:col>
      <xdr:colOff>564360</xdr:colOff>
      <xdr:row>6</xdr:row>
      <xdr:rowOff>266700</xdr:rowOff>
    </xdr:from>
    <xdr:to>
      <xdr:col>8</xdr:col>
      <xdr:colOff>4092</xdr:colOff>
      <xdr:row>7</xdr:row>
      <xdr:rowOff>66675</xdr:rowOff>
    </xdr:to>
    <xdr:sp macro="" textlink="">
      <xdr:nvSpPr>
        <xdr:cNvPr id="21" name="Rahmen 20">
          <a:hlinkClick xmlns:r="http://schemas.openxmlformats.org/officeDocument/2006/relationships" r:id="rId3"/>
          <a:extLst>
            <a:ext uri="{FF2B5EF4-FFF2-40B4-BE49-F238E27FC236}">
              <a16:creationId xmlns:a16="http://schemas.microsoft.com/office/drawing/2014/main" id="{00000000-0008-0000-0100-000015000000}"/>
            </a:ext>
          </a:extLst>
        </xdr:cNvPr>
        <xdr:cNvSpPr/>
      </xdr:nvSpPr>
      <xdr:spPr bwMode="auto">
        <a:xfrm>
          <a:off x="7660485" y="1847850"/>
          <a:ext cx="1287582" cy="228600"/>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Übersicht</a:t>
          </a:r>
        </a:p>
      </xdr:txBody>
    </xdr:sp>
    <xdr:clientData fPrintsWithSheet="0"/>
  </xdr:twoCellAnchor>
  <xdr:twoCellAnchor>
    <xdr:from>
      <xdr:col>6</xdr:col>
      <xdr:colOff>564360</xdr:colOff>
      <xdr:row>7</xdr:row>
      <xdr:rowOff>66675</xdr:rowOff>
    </xdr:from>
    <xdr:to>
      <xdr:col>8</xdr:col>
      <xdr:colOff>4092</xdr:colOff>
      <xdr:row>8</xdr:row>
      <xdr:rowOff>142875</xdr:rowOff>
    </xdr:to>
    <xdr:sp macro="" textlink="">
      <xdr:nvSpPr>
        <xdr:cNvPr id="22" name="Rahmen 21">
          <a:hlinkClick xmlns:r="http://schemas.openxmlformats.org/officeDocument/2006/relationships" r:id="rId4"/>
          <a:extLst>
            <a:ext uri="{FF2B5EF4-FFF2-40B4-BE49-F238E27FC236}">
              <a16:creationId xmlns:a16="http://schemas.microsoft.com/office/drawing/2014/main" id="{00000000-0008-0000-0100-000016000000}"/>
            </a:ext>
          </a:extLst>
        </xdr:cNvPr>
        <xdr:cNvSpPr/>
      </xdr:nvSpPr>
      <xdr:spPr bwMode="auto">
        <a:xfrm>
          <a:off x="7660485" y="2076450"/>
          <a:ext cx="1287582" cy="257175"/>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Erläuterungen</a:t>
          </a:r>
        </a:p>
      </xdr:txBody>
    </xdr:sp>
    <xdr:clientData fPrintsWithSheet="0"/>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49</xdr:row>
          <xdr:rowOff>0</xdr:rowOff>
        </xdr:from>
        <xdr:to>
          <xdr:col>4</xdr:col>
          <xdr:colOff>0</xdr:colOff>
          <xdr:row>50</xdr:row>
          <xdr:rowOff>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2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0</xdr:rowOff>
        </xdr:from>
        <xdr:to>
          <xdr:col>4</xdr:col>
          <xdr:colOff>0</xdr:colOff>
          <xdr:row>51</xdr:row>
          <xdr:rowOff>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2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1</xdr:col>
      <xdr:colOff>76200</xdr:colOff>
      <xdr:row>0</xdr:row>
      <xdr:rowOff>47625</xdr:rowOff>
    </xdr:from>
    <xdr:to>
      <xdr:col>1</xdr:col>
      <xdr:colOff>1647825</xdr:colOff>
      <xdr:row>3</xdr:row>
      <xdr:rowOff>114300</xdr:rowOff>
    </xdr:to>
    <xdr:pic>
      <xdr:nvPicPr>
        <xdr:cNvPr id="108395" name="Grafik 8" descr="SNB_LOGO_46_RGB.jpg">
          <a:extLst>
            <a:ext uri="{FF2B5EF4-FFF2-40B4-BE49-F238E27FC236}">
              <a16:creationId xmlns:a16="http://schemas.microsoft.com/office/drawing/2014/main" id="{00000000-0008-0000-0200-00006BA70100}"/>
            </a:ext>
          </a:extLst>
        </xdr:cNvPr>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200025" y="47625"/>
          <a:ext cx="15716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114300</xdr:colOff>
      <xdr:row>5</xdr:row>
      <xdr:rowOff>10583</xdr:rowOff>
    </xdr:from>
    <xdr:to>
      <xdr:col>8</xdr:col>
      <xdr:colOff>0</xdr:colOff>
      <xdr:row>6</xdr:row>
      <xdr:rowOff>29633</xdr:rowOff>
    </xdr:to>
    <xdr:sp macro="" textlink="">
      <xdr:nvSpPr>
        <xdr:cNvPr id="27" name="Rahmen 26">
          <a:hlinkClick xmlns:r="http://schemas.openxmlformats.org/officeDocument/2006/relationships" r:id="rId2"/>
          <a:extLst>
            <a:ext uri="{FF2B5EF4-FFF2-40B4-BE49-F238E27FC236}">
              <a16:creationId xmlns:a16="http://schemas.microsoft.com/office/drawing/2014/main" id="{00000000-0008-0000-0200-00001B000000}"/>
            </a:ext>
          </a:extLst>
        </xdr:cNvPr>
        <xdr:cNvSpPr/>
      </xdr:nvSpPr>
      <xdr:spPr bwMode="auto">
        <a:xfrm>
          <a:off x="6696075" y="915458"/>
          <a:ext cx="1104900" cy="247650"/>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900">
              <a:latin typeface="Arial" pitchFamily="34" charset="0"/>
              <a:cs typeface="Arial" pitchFamily="34" charset="0"/>
            </a:rPr>
            <a:t>Anleitung</a:t>
          </a:r>
        </a:p>
      </xdr:txBody>
    </xdr:sp>
    <xdr:clientData fPrintsWithSheet="0"/>
  </xdr:twoCellAnchor>
  <xdr:twoCellAnchor>
    <xdr:from>
      <xdr:col>6</xdr:col>
      <xdr:colOff>114300</xdr:colOff>
      <xdr:row>6</xdr:row>
      <xdr:rowOff>29633</xdr:rowOff>
    </xdr:from>
    <xdr:to>
      <xdr:col>8</xdr:col>
      <xdr:colOff>0</xdr:colOff>
      <xdr:row>7</xdr:row>
      <xdr:rowOff>58208</xdr:rowOff>
    </xdr:to>
    <xdr:sp macro="" textlink="">
      <xdr:nvSpPr>
        <xdr:cNvPr id="29" name="Rahmen 28">
          <a:hlinkClick xmlns:r="http://schemas.openxmlformats.org/officeDocument/2006/relationships" r:id="rId3"/>
          <a:extLst>
            <a:ext uri="{FF2B5EF4-FFF2-40B4-BE49-F238E27FC236}">
              <a16:creationId xmlns:a16="http://schemas.microsoft.com/office/drawing/2014/main" id="{00000000-0008-0000-0200-00001D000000}"/>
            </a:ext>
          </a:extLst>
        </xdr:cNvPr>
        <xdr:cNvSpPr/>
      </xdr:nvSpPr>
      <xdr:spPr bwMode="auto">
        <a:xfrm>
          <a:off x="6696075" y="1163108"/>
          <a:ext cx="1104900" cy="257175"/>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900">
              <a:latin typeface="Arial" pitchFamily="34" charset="0"/>
              <a:cs typeface="Arial" pitchFamily="34" charset="0"/>
            </a:rPr>
            <a:t>Start</a:t>
          </a:r>
        </a:p>
      </xdr:txBody>
    </xdr:sp>
    <xdr:clientData fPrintsWithSheet="0"/>
  </xdr:twoCellAnchor>
  <xdr:twoCellAnchor>
    <xdr:from>
      <xdr:col>6</xdr:col>
      <xdr:colOff>114300</xdr:colOff>
      <xdr:row>7</xdr:row>
      <xdr:rowOff>58208</xdr:rowOff>
    </xdr:from>
    <xdr:to>
      <xdr:col>8</xdr:col>
      <xdr:colOff>0</xdr:colOff>
      <xdr:row>7</xdr:row>
      <xdr:rowOff>305858</xdr:rowOff>
    </xdr:to>
    <xdr:sp macro="" textlink="">
      <xdr:nvSpPr>
        <xdr:cNvPr id="30" name="Rahmen 29">
          <a:hlinkClick xmlns:r="http://schemas.openxmlformats.org/officeDocument/2006/relationships" r:id="rId4"/>
          <a:extLst>
            <a:ext uri="{FF2B5EF4-FFF2-40B4-BE49-F238E27FC236}">
              <a16:creationId xmlns:a16="http://schemas.microsoft.com/office/drawing/2014/main" id="{00000000-0008-0000-0200-00001E000000}"/>
            </a:ext>
          </a:extLst>
        </xdr:cNvPr>
        <xdr:cNvSpPr/>
      </xdr:nvSpPr>
      <xdr:spPr bwMode="auto">
        <a:xfrm>
          <a:off x="6696075" y="1420283"/>
          <a:ext cx="1104900" cy="247650"/>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900">
              <a:latin typeface="Arial" pitchFamily="34" charset="0"/>
              <a:cs typeface="Arial" pitchFamily="34" charset="0"/>
            </a:rPr>
            <a:t>Übersicht</a:t>
          </a:r>
        </a:p>
      </xdr:txBody>
    </xdr:sp>
    <xdr:clientData fPrintsWithSheet="0"/>
  </xdr:twoCellAnchor>
  <xdr:twoCellAnchor>
    <xdr:from>
      <xdr:col>6</xdr:col>
      <xdr:colOff>114300</xdr:colOff>
      <xdr:row>7</xdr:row>
      <xdr:rowOff>305858</xdr:rowOff>
    </xdr:from>
    <xdr:to>
      <xdr:col>8</xdr:col>
      <xdr:colOff>0</xdr:colOff>
      <xdr:row>8</xdr:row>
      <xdr:rowOff>134408</xdr:rowOff>
    </xdr:to>
    <xdr:sp macro="" textlink="">
      <xdr:nvSpPr>
        <xdr:cNvPr id="31" name="Rahmen 30">
          <a:hlinkClick xmlns:r="http://schemas.openxmlformats.org/officeDocument/2006/relationships" r:id="rId5"/>
          <a:extLst>
            <a:ext uri="{FF2B5EF4-FFF2-40B4-BE49-F238E27FC236}">
              <a16:creationId xmlns:a16="http://schemas.microsoft.com/office/drawing/2014/main" id="{00000000-0008-0000-0200-00001F000000}"/>
            </a:ext>
          </a:extLst>
        </xdr:cNvPr>
        <xdr:cNvSpPr/>
      </xdr:nvSpPr>
      <xdr:spPr bwMode="auto">
        <a:xfrm>
          <a:off x="6696075" y="1667933"/>
          <a:ext cx="1104900" cy="247650"/>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lnSpc>
              <a:spcPts val="800"/>
            </a:lnSpc>
          </a:pPr>
          <a:r>
            <a:rPr lang="de-CH" sz="900">
              <a:latin typeface="Arial" pitchFamily="34" charset="0"/>
              <a:cs typeface="Arial" pitchFamily="34" charset="0"/>
            </a:rPr>
            <a:t>Erläuterungen</a:t>
          </a:r>
        </a:p>
      </xdr:txBody>
    </xdr:sp>
    <xdr:clientData fPrintsWithSheet="0"/>
  </xdr:twoCellAnchor>
  <mc:AlternateContent xmlns:mc="http://schemas.openxmlformats.org/markup-compatibility/2006">
    <mc:Choice xmlns:a14="http://schemas.microsoft.com/office/drawing/2010/main" Requires="a14">
      <xdr:twoCellAnchor editAs="oneCell">
        <xdr:from>
          <xdr:col>3</xdr:col>
          <xdr:colOff>0</xdr:colOff>
          <xdr:row>33</xdr:row>
          <xdr:rowOff>0</xdr:rowOff>
        </xdr:from>
        <xdr:to>
          <xdr:col>4</xdr:col>
          <xdr:colOff>0</xdr:colOff>
          <xdr:row>34</xdr:row>
          <xdr:rowOff>0</xdr:rowOff>
        </xdr:to>
        <xdr:sp macro="" textlink="">
          <xdr:nvSpPr>
            <xdr:cNvPr id="19152" name="Check Box 720" hidden="1">
              <a:extLst>
                <a:ext uri="{63B3BB69-23CF-44E3-9099-C40C66FF867C}">
                  <a14:compatExt spid="_x0000_s19152"/>
                </a:ext>
                <a:ext uri="{FF2B5EF4-FFF2-40B4-BE49-F238E27FC236}">
                  <a16:creationId xmlns:a16="http://schemas.microsoft.com/office/drawing/2014/main" id="{00000000-0008-0000-0200-0000D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0</xdr:rowOff>
        </xdr:from>
        <xdr:to>
          <xdr:col>4</xdr:col>
          <xdr:colOff>0</xdr:colOff>
          <xdr:row>35</xdr:row>
          <xdr:rowOff>0</xdr:rowOff>
        </xdr:to>
        <xdr:sp macro="" textlink="">
          <xdr:nvSpPr>
            <xdr:cNvPr id="19153" name="Check Box 721" hidden="1">
              <a:extLst>
                <a:ext uri="{63B3BB69-23CF-44E3-9099-C40C66FF867C}">
                  <a14:compatExt spid="_x0000_s19153"/>
                </a:ext>
                <a:ext uri="{FF2B5EF4-FFF2-40B4-BE49-F238E27FC236}">
                  <a16:creationId xmlns:a16="http://schemas.microsoft.com/office/drawing/2014/main" id="{00000000-0008-0000-0200-0000D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0</xdr:rowOff>
        </xdr:from>
        <xdr:to>
          <xdr:col>4</xdr:col>
          <xdr:colOff>0</xdr:colOff>
          <xdr:row>52</xdr:row>
          <xdr:rowOff>0</xdr:rowOff>
        </xdr:to>
        <xdr:sp macro="" textlink="">
          <xdr:nvSpPr>
            <xdr:cNvPr id="19160" name="Check Box 728" hidden="1">
              <a:extLst>
                <a:ext uri="{63B3BB69-23CF-44E3-9099-C40C66FF867C}">
                  <a14:compatExt spid="_x0000_s19160"/>
                </a:ext>
                <a:ext uri="{FF2B5EF4-FFF2-40B4-BE49-F238E27FC236}">
                  <a16:creationId xmlns:a16="http://schemas.microsoft.com/office/drawing/2014/main" id="{00000000-0008-0000-0200-0000D8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52</xdr:row>
          <xdr:rowOff>0</xdr:rowOff>
        </xdr:from>
        <xdr:to>
          <xdr:col>4</xdr:col>
          <xdr:colOff>0</xdr:colOff>
          <xdr:row>53</xdr:row>
          <xdr:rowOff>0</xdr:rowOff>
        </xdr:to>
        <xdr:sp macro="" textlink="">
          <xdr:nvSpPr>
            <xdr:cNvPr id="19161" name="Check Box 729" hidden="1">
              <a:extLst>
                <a:ext uri="{63B3BB69-23CF-44E3-9099-C40C66FF867C}">
                  <a14:compatExt spid="_x0000_s19161"/>
                </a:ext>
                <a:ext uri="{FF2B5EF4-FFF2-40B4-BE49-F238E27FC236}">
                  <a16:creationId xmlns:a16="http://schemas.microsoft.com/office/drawing/2014/main" id="{00000000-0008-0000-0200-0000D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0</xdr:rowOff>
        </xdr:from>
        <xdr:to>
          <xdr:col>4</xdr:col>
          <xdr:colOff>0</xdr:colOff>
          <xdr:row>44</xdr:row>
          <xdr:rowOff>0</xdr:rowOff>
        </xdr:to>
        <xdr:sp macro="" textlink="">
          <xdr:nvSpPr>
            <xdr:cNvPr id="108354" name="Check Box 1858" hidden="1">
              <a:extLst>
                <a:ext uri="{63B3BB69-23CF-44E3-9099-C40C66FF867C}">
                  <a14:compatExt spid="_x0000_s108354"/>
                </a:ext>
                <a:ext uri="{FF2B5EF4-FFF2-40B4-BE49-F238E27FC236}">
                  <a16:creationId xmlns:a16="http://schemas.microsoft.com/office/drawing/2014/main" id="{00000000-0008-0000-0200-000042A7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44</xdr:row>
          <xdr:rowOff>0</xdr:rowOff>
        </xdr:from>
        <xdr:to>
          <xdr:col>4</xdr:col>
          <xdr:colOff>0</xdr:colOff>
          <xdr:row>45</xdr:row>
          <xdr:rowOff>0</xdr:rowOff>
        </xdr:to>
        <xdr:sp macro="" textlink="">
          <xdr:nvSpPr>
            <xdr:cNvPr id="108355" name="Check Box 1859" hidden="1">
              <a:extLst>
                <a:ext uri="{63B3BB69-23CF-44E3-9099-C40C66FF867C}">
                  <a14:compatExt spid="_x0000_s108355"/>
                </a:ext>
                <a:ext uri="{FF2B5EF4-FFF2-40B4-BE49-F238E27FC236}">
                  <a16:creationId xmlns:a16="http://schemas.microsoft.com/office/drawing/2014/main" id="{00000000-0008-0000-0200-000043A7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58</xdr:row>
          <xdr:rowOff>0</xdr:rowOff>
        </xdr:from>
        <xdr:to>
          <xdr:col>4</xdr:col>
          <xdr:colOff>0</xdr:colOff>
          <xdr:row>59</xdr:row>
          <xdr:rowOff>0</xdr:rowOff>
        </xdr:to>
        <xdr:sp macro="" textlink="">
          <xdr:nvSpPr>
            <xdr:cNvPr id="108372" name="Check Box 1876" hidden="1">
              <a:extLst>
                <a:ext uri="{63B3BB69-23CF-44E3-9099-C40C66FF867C}">
                  <a14:compatExt spid="_x0000_s108372"/>
                </a:ext>
                <a:ext uri="{FF2B5EF4-FFF2-40B4-BE49-F238E27FC236}">
                  <a16:creationId xmlns:a16="http://schemas.microsoft.com/office/drawing/2014/main" id="{00000000-0008-0000-0200-000054A7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0</xdr:rowOff>
        </xdr:from>
        <xdr:to>
          <xdr:col>4</xdr:col>
          <xdr:colOff>0</xdr:colOff>
          <xdr:row>58</xdr:row>
          <xdr:rowOff>0</xdr:rowOff>
        </xdr:to>
        <xdr:sp macro="" textlink="">
          <xdr:nvSpPr>
            <xdr:cNvPr id="108373" name="Check Box 1877" hidden="1">
              <a:extLst>
                <a:ext uri="{63B3BB69-23CF-44E3-9099-C40C66FF867C}">
                  <a14:compatExt spid="_x0000_s108373"/>
                </a:ext>
                <a:ext uri="{FF2B5EF4-FFF2-40B4-BE49-F238E27FC236}">
                  <a16:creationId xmlns:a16="http://schemas.microsoft.com/office/drawing/2014/main" id="{00000000-0008-0000-0200-000055A7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absolute">
    <xdr:from>
      <xdr:col>1</xdr:col>
      <xdr:colOff>0</xdr:colOff>
      <xdr:row>0</xdr:row>
      <xdr:rowOff>28575</xdr:rowOff>
    </xdr:from>
    <xdr:to>
      <xdr:col>2</xdr:col>
      <xdr:colOff>729191</xdr:colOff>
      <xdr:row>3</xdr:row>
      <xdr:rowOff>38100</xdr:rowOff>
    </xdr:to>
    <xdr:pic>
      <xdr:nvPicPr>
        <xdr:cNvPr id="108581" name="Grafik 8" descr="SNB_LOGO_46_RGB.jpg">
          <a:extLst>
            <a:ext uri="{FF2B5EF4-FFF2-40B4-BE49-F238E27FC236}">
              <a16:creationId xmlns:a16="http://schemas.microsoft.com/office/drawing/2014/main" id="{00000000-0008-0000-0300-000025A80100}"/>
            </a:ext>
          </a:extLst>
        </xdr:cNvPr>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23825" y="28575"/>
          <a:ext cx="15716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153452</xdr:colOff>
      <xdr:row>4</xdr:row>
      <xdr:rowOff>123825</xdr:rowOff>
    </xdr:from>
    <xdr:to>
      <xdr:col>9</xdr:col>
      <xdr:colOff>1438652</xdr:colOff>
      <xdr:row>5</xdr:row>
      <xdr:rowOff>180975</xdr:rowOff>
    </xdr:to>
    <xdr:sp macro="" textlink="">
      <xdr:nvSpPr>
        <xdr:cNvPr id="4" name="Rahmen 3">
          <a:hlinkClick xmlns:r="http://schemas.openxmlformats.org/officeDocument/2006/relationships" r:id="rId2"/>
          <a:extLst>
            <a:ext uri="{FF2B5EF4-FFF2-40B4-BE49-F238E27FC236}">
              <a16:creationId xmlns:a16="http://schemas.microsoft.com/office/drawing/2014/main" id="{00000000-0008-0000-0300-000004000000}"/>
            </a:ext>
          </a:extLst>
        </xdr:cNvPr>
        <xdr:cNvSpPr/>
      </xdr:nvSpPr>
      <xdr:spPr bwMode="auto">
        <a:xfrm>
          <a:off x="10392827" y="923925"/>
          <a:ext cx="1285200" cy="257175"/>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Anleitung</a:t>
          </a:r>
        </a:p>
      </xdr:txBody>
    </xdr:sp>
    <xdr:clientData fPrintsWithSheet="0"/>
  </xdr:twoCellAnchor>
  <xdr:twoCellAnchor>
    <xdr:from>
      <xdr:col>9</xdr:col>
      <xdr:colOff>153452</xdr:colOff>
      <xdr:row>5</xdr:row>
      <xdr:rowOff>180975</xdr:rowOff>
    </xdr:from>
    <xdr:to>
      <xdr:col>9</xdr:col>
      <xdr:colOff>1438652</xdr:colOff>
      <xdr:row>6</xdr:row>
      <xdr:rowOff>180975</xdr:rowOff>
    </xdr:to>
    <xdr:sp macro="" textlink="">
      <xdr:nvSpPr>
        <xdr:cNvPr id="5" name="Rahmen 4">
          <a:hlinkClick xmlns:r="http://schemas.openxmlformats.org/officeDocument/2006/relationships" r:id="rId3"/>
          <a:extLst>
            <a:ext uri="{FF2B5EF4-FFF2-40B4-BE49-F238E27FC236}">
              <a16:creationId xmlns:a16="http://schemas.microsoft.com/office/drawing/2014/main" id="{00000000-0008-0000-0300-000005000000}"/>
            </a:ext>
          </a:extLst>
        </xdr:cNvPr>
        <xdr:cNvSpPr/>
      </xdr:nvSpPr>
      <xdr:spPr bwMode="auto">
        <a:xfrm>
          <a:off x="10392827" y="1181100"/>
          <a:ext cx="1285200" cy="228600"/>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Start</a:t>
          </a:r>
        </a:p>
      </xdr:txBody>
    </xdr:sp>
    <xdr:clientData fPrintsWithSheet="0"/>
  </xdr:twoCellAnchor>
  <xdr:twoCellAnchor>
    <xdr:from>
      <xdr:col>9</xdr:col>
      <xdr:colOff>153452</xdr:colOff>
      <xdr:row>6</xdr:row>
      <xdr:rowOff>180975</xdr:rowOff>
    </xdr:from>
    <xdr:to>
      <xdr:col>9</xdr:col>
      <xdr:colOff>1438652</xdr:colOff>
      <xdr:row>8</xdr:row>
      <xdr:rowOff>0</xdr:rowOff>
    </xdr:to>
    <xdr:sp macro="" textlink="">
      <xdr:nvSpPr>
        <xdr:cNvPr id="6" name="Rahmen 5">
          <a:hlinkClick xmlns:r="http://schemas.openxmlformats.org/officeDocument/2006/relationships" r:id="rId4"/>
          <a:extLst>
            <a:ext uri="{FF2B5EF4-FFF2-40B4-BE49-F238E27FC236}">
              <a16:creationId xmlns:a16="http://schemas.microsoft.com/office/drawing/2014/main" id="{00000000-0008-0000-0300-000006000000}"/>
            </a:ext>
          </a:extLst>
        </xdr:cNvPr>
        <xdr:cNvSpPr/>
      </xdr:nvSpPr>
      <xdr:spPr bwMode="auto">
        <a:xfrm>
          <a:off x="10392827" y="1409700"/>
          <a:ext cx="1285200" cy="247650"/>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Erläuterungen</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1</xdr:col>
      <xdr:colOff>38100</xdr:colOff>
      <xdr:row>0</xdr:row>
      <xdr:rowOff>38100</xdr:rowOff>
    </xdr:from>
    <xdr:to>
      <xdr:col>2</xdr:col>
      <xdr:colOff>914400</xdr:colOff>
      <xdr:row>2</xdr:row>
      <xdr:rowOff>126206</xdr:rowOff>
    </xdr:to>
    <xdr:pic>
      <xdr:nvPicPr>
        <xdr:cNvPr id="109611" name="Grafik 8" descr="SNB_LOGO_46_RGB.jpg">
          <a:extLst>
            <a:ext uri="{FF2B5EF4-FFF2-40B4-BE49-F238E27FC236}">
              <a16:creationId xmlns:a16="http://schemas.microsoft.com/office/drawing/2014/main" id="{00000000-0008-0000-0400-00002BAC0100}"/>
            </a:ext>
          </a:extLst>
        </xdr:cNvPr>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52425" y="38100"/>
          <a:ext cx="15716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xdr:row>
      <xdr:rowOff>11909</xdr:rowOff>
    </xdr:from>
    <xdr:to>
      <xdr:col>2</xdr:col>
      <xdr:colOff>594638</xdr:colOff>
      <xdr:row>4</xdr:row>
      <xdr:rowOff>74977</xdr:rowOff>
    </xdr:to>
    <xdr:sp macro="" textlink="">
      <xdr:nvSpPr>
        <xdr:cNvPr id="25" name="Rahmen 24">
          <a:hlinkClick xmlns:r="http://schemas.openxmlformats.org/officeDocument/2006/relationships" r:id="rId2"/>
          <a:extLst>
            <a:ext uri="{FF2B5EF4-FFF2-40B4-BE49-F238E27FC236}">
              <a16:creationId xmlns:a16="http://schemas.microsoft.com/office/drawing/2014/main" id="{00000000-0008-0000-0400-000019000000}"/>
            </a:ext>
          </a:extLst>
        </xdr:cNvPr>
        <xdr:cNvSpPr/>
      </xdr:nvSpPr>
      <xdr:spPr bwMode="auto">
        <a:xfrm>
          <a:off x="314325" y="812009"/>
          <a:ext cx="1289963" cy="291668"/>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Anleitung</a:t>
          </a:r>
        </a:p>
      </xdr:txBody>
    </xdr:sp>
    <xdr:clientData fPrintsWithSheet="0"/>
  </xdr:twoCellAnchor>
  <xdr:twoCellAnchor>
    <xdr:from>
      <xdr:col>1</xdr:col>
      <xdr:colOff>0</xdr:colOff>
      <xdr:row>4</xdr:row>
      <xdr:rowOff>74977</xdr:rowOff>
    </xdr:from>
    <xdr:to>
      <xdr:col>2</xdr:col>
      <xdr:colOff>594638</xdr:colOff>
      <xdr:row>5</xdr:row>
      <xdr:rowOff>160480</xdr:rowOff>
    </xdr:to>
    <xdr:sp macro="" textlink="">
      <xdr:nvSpPr>
        <xdr:cNvPr id="26" name="Rahmen 25">
          <a:hlinkClick xmlns:r="http://schemas.openxmlformats.org/officeDocument/2006/relationships" r:id="rId3"/>
          <a:extLst>
            <a:ext uri="{FF2B5EF4-FFF2-40B4-BE49-F238E27FC236}">
              <a16:creationId xmlns:a16="http://schemas.microsoft.com/office/drawing/2014/main" id="{00000000-0008-0000-0400-00001A000000}"/>
            </a:ext>
          </a:extLst>
        </xdr:cNvPr>
        <xdr:cNvSpPr/>
      </xdr:nvSpPr>
      <xdr:spPr bwMode="auto">
        <a:xfrm>
          <a:off x="314325" y="1103677"/>
          <a:ext cx="1289963" cy="314103"/>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Start</a:t>
          </a:r>
        </a:p>
      </xdr:txBody>
    </xdr:sp>
    <xdr:clientData fPrintsWithSheet="0"/>
  </xdr:twoCellAnchor>
  <xdr:twoCellAnchor>
    <xdr:from>
      <xdr:col>1</xdr:col>
      <xdr:colOff>0</xdr:colOff>
      <xdr:row>5</xdr:row>
      <xdr:rowOff>160481</xdr:rowOff>
    </xdr:from>
    <xdr:to>
      <xdr:col>2</xdr:col>
      <xdr:colOff>594638</xdr:colOff>
      <xdr:row>6</xdr:row>
      <xdr:rowOff>223549</xdr:rowOff>
    </xdr:to>
    <xdr:sp macro="" textlink="">
      <xdr:nvSpPr>
        <xdr:cNvPr id="27" name="Rahmen 26">
          <a:hlinkClick xmlns:r="http://schemas.openxmlformats.org/officeDocument/2006/relationships" r:id="rId4"/>
          <a:extLst>
            <a:ext uri="{FF2B5EF4-FFF2-40B4-BE49-F238E27FC236}">
              <a16:creationId xmlns:a16="http://schemas.microsoft.com/office/drawing/2014/main" id="{00000000-0008-0000-0400-00001B000000}"/>
            </a:ext>
          </a:extLst>
        </xdr:cNvPr>
        <xdr:cNvSpPr/>
      </xdr:nvSpPr>
      <xdr:spPr bwMode="auto">
        <a:xfrm>
          <a:off x="314325" y="1417781"/>
          <a:ext cx="1289963" cy="291668"/>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Übersicht</a:t>
          </a:r>
        </a:p>
      </xdr:txBody>
    </xdr:sp>
    <xdr:clientData fPrintsWithSheet="0"/>
  </xdr:twoCellAnchor>
  <xdr:twoCellAnchor>
    <xdr:from>
      <xdr:col>1</xdr:col>
      <xdr:colOff>0</xdr:colOff>
      <xdr:row>6</xdr:row>
      <xdr:rowOff>223548</xdr:rowOff>
    </xdr:from>
    <xdr:to>
      <xdr:col>2</xdr:col>
      <xdr:colOff>594638</xdr:colOff>
      <xdr:row>8</xdr:row>
      <xdr:rowOff>58016</xdr:rowOff>
    </xdr:to>
    <xdr:sp macro="" textlink="">
      <xdr:nvSpPr>
        <xdr:cNvPr id="28" name="Rahmen 27">
          <a:hlinkClick xmlns:r="http://schemas.openxmlformats.org/officeDocument/2006/relationships" r:id="rId5"/>
          <a:extLst>
            <a:ext uri="{FF2B5EF4-FFF2-40B4-BE49-F238E27FC236}">
              <a16:creationId xmlns:a16="http://schemas.microsoft.com/office/drawing/2014/main" id="{00000000-0008-0000-0400-00001C000000}"/>
            </a:ext>
          </a:extLst>
        </xdr:cNvPr>
        <xdr:cNvSpPr/>
      </xdr:nvSpPr>
      <xdr:spPr bwMode="auto">
        <a:xfrm>
          <a:off x="314325" y="1709448"/>
          <a:ext cx="1289963" cy="291668"/>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Erläuterungen</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38106</xdr:colOff>
      <xdr:row>0</xdr:row>
      <xdr:rowOff>38100</xdr:rowOff>
    </xdr:from>
    <xdr:to>
      <xdr:col>2</xdr:col>
      <xdr:colOff>1290644</xdr:colOff>
      <xdr:row>2</xdr:row>
      <xdr:rowOff>126206</xdr:rowOff>
    </xdr:to>
    <xdr:pic>
      <xdr:nvPicPr>
        <xdr:cNvPr id="110635" name="Grafik 8" descr="SNB_LOGO_46_RGB.jpg">
          <a:extLst>
            <a:ext uri="{FF2B5EF4-FFF2-40B4-BE49-F238E27FC236}">
              <a16:creationId xmlns:a16="http://schemas.microsoft.com/office/drawing/2014/main" id="{00000000-0008-0000-0500-00002BB00100}"/>
            </a:ext>
          </a:extLst>
        </xdr:cNvPr>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347669" y="38100"/>
          <a:ext cx="1562100" cy="6119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11912</xdr:colOff>
      <xdr:row>3</xdr:row>
      <xdr:rowOff>11908</xdr:rowOff>
    </xdr:from>
    <xdr:to>
      <xdr:col>2</xdr:col>
      <xdr:colOff>987550</xdr:colOff>
      <xdr:row>4</xdr:row>
      <xdr:rowOff>74215</xdr:rowOff>
    </xdr:to>
    <xdr:sp macro="" textlink="">
      <xdr:nvSpPr>
        <xdr:cNvPr id="14" name="Rahmen 13">
          <a:hlinkClick xmlns:r="http://schemas.openxmlformats.org/officeDocument/2006/relationships" r:id="rId2"/>
          <a:extLst>
            <a:ext uri="{FF2B5EF4-FFF2-40B4-BE49-F238E27FC236}">
              <a16:creationId xmlns:a16="http://schemas.microsoft.com/office/drawing/2014/main" id="{00000000-0008-0000-0500-00000E000000}"/>
            </a:ext>
          </a:extLst>
        </xdr:cNvPr>
        <xdr:cNvSpPr/>
      </xdr:nvSpPr>
      <xdr:spPr bwMode="auto">
        <a:xfrm>
          <a:off x="326237" y="812008"/>
          <a:ext cx="1289963" cy="290907"/>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Anleitung</a:t>
          </a:r>
        </a:p>
      </xdr:txBody>
    </xdr:sp>
    <xdr:clientData fPrintsWithSheet="0"/>
  </xdr:twoCellAnchor>
  <xdr:twoCellAnchor>
    <xdr:from>
      <xdr:col>1</xdr:col>
      <xdr:colOff>11912</xdr:colOff>
      <xdr:row>4</xdr:row>
      <xdr:rowOff>74215</xdr:rowOff>
    </xdr:from>
    <xdr:to>
      <xdr:col>2</xdr:col>
      <xdr:colOff>987550</xdr:colOff>
      <xdr:row>4</xdr:row>
      <xdr:rowOff>376311</xdr:rowOff>
    </xdr:to>
    <xdr:sp macro="" textlink="">
      <xdr:nvSpPr>
        <xdr:cNvPr id="15" name="Rahmen 14">
          <a:hlinkClick xmlns:r="http://schemas.openxmlformats.org/officeDocument/2006/relationships" r:id="rId3"/>
          <a:extLst>
            <a:ext uri="{FF2B5EF4-FFF2-40B4-BE49-F238E27FC236}">
              <a16:creationId xmlns:a16="http://schemas.microsoft.com/office/drawing/2014/main" id="{00000000-0008-0000-0500-00000F000000}"/>
            </a:ext>
          </a:extLst>
        </xdr:cNvPr>
        <xdr:cNvSpPr/>
      </xdr:nvSpPr>
      <xdr:spPr bwMode="auto">
        <a:xfrm>
          <a:off x="326237" y="1102915"/>
          <a:ext cx="1289963" cy="302096"/>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Start</a:t>
          </a:r>
        </a:p>
      </xdr:txBody>
    </xdr:sp>
    <xdr:clientData fPrintsWithSheet="0"/>
  </xdr:twoCellAnchor>
  <xdr:twoCellAnchor>
    <xdr:from>
      <xdr:col>1</xdr:col>
      <xdr:colOff>11912</xdr:colOff>
      <xdr:row>4</xdr:row>
      <xdr:rowOff>376311</xdr:rowOff>
    </xdr:from>
    <xdr:to>
      <xdr:col>2</xdr:col>
      <xdr:colOff>987550</xdr:colOff>
      <xdr:row>5</xdr:row>
      <xdr:rowOff>229068</xdr:rowOff>
    </xdr:to>
    <xdr:sp macro="" textlink="">
      <xdr:nvSpPr>
        <xdr:cNvPr id="16" name="Rahmen 15">
          <a:hlinkClick xmlns:r="http://schemas.openxmlformats.org/officeDocument/2006/relationships" r:id="rId4"/>
          <a:extLst>
            <a:ext uri="{FF2B5EF4-FFF2-40B4-BE49-F238E27FC236}">
              <a16:creationId xmlns:a16="http://schemas.microsoft.com/office/drawing/2014/main" id="{00000000-0008-0000-0500-000010000000}"/>
            </a:ext>
          </a:extLst>
        </xdr:cNvPr>
        <xdr:cNvSpPr/>
      </xdr:nvSpPr>
      <xdr:spPr bwMode="auto">
        <a:xfrm>
          <a:off x="326237" y="1405011"/>
          <a:ext cx="1289963" cy="290907"/>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Übersicht</a:t>
          </a:r>
        </a:p>
      </xdr:txBody>
    </xdr:sp>
    <xdr:clientData fPrintsWithSheet="0"/>
  </xdr:twoCellAnchor>
  <xdr:twoCellAnchor>
    <xdr:from>
      <xdr:col>1</xdr:col>
      <xdr:colOff>11912</xdr:colOff>
      <xdr:row>5</xdr:row>
      <xdr:rowOff>229070</xdr:rowOff>
    </xdr:from>
    <xdr:to>
      <xdr:col>2</xdr:col>
      <xdr:colOff>987550</xdr:colOff>
      <xdr:row>6</xdr:row>
      <xdr:rowOff>81827</xdr:rowOff>
    </xdr:to>
    <xdr:sp macro="" textlink="">
      <xdr:nvSpPr>
        <xdr:cNvPr id="17" name="Rahmen 16">
          <a:hlinkClick xmlns:r="http://schemas.openxmlformats.org/officeDocument/2006/relationships" r:id="rId5"/>
          <a:extLst>
            <a:ext uri="{FF2B5EF4-FFF2-40B4-BE49-F238E27FC236}">
              <a16:creationId xmlns:a16="http://schemas.microsoft.com/office/drawing/2014/main" id="{00000000-0008-0000-0500-000011000000}"/>
            </a:ext>
          </a:extLst>
        </xdr:cNvPr>
        <xdr:cNvSpPr/>
      </xdr:nvSpPr>
      <xdr:spPr bwMode="auto">
        <a:xfrm>
          <a:off x="326237" y="1695920"/>
          <a:ext cx="1289963" cy="290907"/>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Erläuterungen</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2</xdr:col>
      <xdr:colOff>1314450</xdr:colOff>
      <xdr:row>2</xdr:row>
      <xdr:rowOff>145256</xdr:rowOff>
    </xdr:to>
    <xdr:pic>
      <xdr:nvPicPr>
        <xdr:cNvPr id="111659" name="Grafik 8" descr="SNB_LOGO_46_RGB.jpg">
          <a:extLst>
            <a:ext uri="{FF2B5EF4-FFF2-40B4-BE49-F238E27FC236}">
              <a16:creationId xmlns:a16="http://schemas.microsoft.com/office/drawing/2014/main" id="{00000000-0008-0000-0600-00002BB40100}"/>
            </a:ext>
          </a:extLst>
        </xdr:cNvPr>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61950" y="57150"/>
          <a:ext cx="1581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9526</xdr:colOff>
      <xdr:row>3</xdr:row>
      <xdr:rowOff>14287</xdr:rowOff>
    </xdr:from>
    <xdr:to>
      <xdr:col>2</xdr:col>
      <xdr:colOff>985164</xdr:colOff>
      <xdr:row>4</xdr:row>
      <xdr:rowOff>72865</xdr:rowOff>
    </xdr:to>
    <xdr:sp macro="" textlink="">
      <xdr:nvSpPr>
        <xdr:cNvPr id="9" name="Rahmen 8">
          <a:hlinkClick xmlns:r="http://schemas.openxmlformats.org/officeDocument/2006/relationships" r:id="rId2"/>
          <a:extLst>
            <a:ext uri="{FF2B5EF4-FFF2-40B4-BE49-F238E27FC236}">
              <a16:creationId xmlns:a16="http://schemas.microsoft.com/office/drawing/2014/main" id="{00000000-0008-0000-0600-000009000000}"/>
            </a:ext>
          </a:extLst>
        </xdr:cNvPr>
        <xdr:cNvSpPr/>
      </xdr:nvSpPr>
      <xdr:spPr bwMode="auto">
        <a:xfrm>
          <a:off x="323851" y="814387"/>
          <a:ext cx="1289963" cy="287178"/>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Anleitung</a:t>
          </a:r>
        </a:p>
      </xdr:txBody>
    </xdr:sp>
    <xdr:clientData fPrintsWithSheet="0"/>
  </xdr:twoCellAnchor>
  <xdr:twoCellAnchor>
    <xdr:from>
      <xdr:col>1</xdr:col>
      <xdr:colOff>9526</xdr:colOff>
      <xdr:row>4</xdr:row>
      <xdr:rowOff>72865</xdr:rowOff>
    </xdr:from>
    <xdr:to>
      <xdr:col>2</xdr:col>
      <xdr:colOff>985164</xdr:colOff>
      <xdr:row>4</xdr:row>
      <xdr:rowOff>373096</xdr:rowOff>
    </xdr:to>
    <xdr:sp macro="" textlink="">
      <xdr:nvSpPr>
        <xdr:cNvPr id="10" name="Rahmen 9">
          <a:hlinkClick xmlns:r="http://schemas.openxmlformats.org/officeDocument/2006/relationships" r:id="rId3"/>
          <a:extLst>
            <a:ext uri="{FF2B5EF4-FFF2-40B4-BE49-F238E27FC236}">
              <a16:creationId xmlns:a16="http://schemas.microsoft.com/office/drawing/2014/main" id="{00000000-0008-0000-0600-00000A000000}"/>
            </a:ext>
          </a:extLst>
        </xdr:cNvPr>
        <xdr:cNvSpPr/>
      </xdr:nvSpPr>
      <xdr:spPr bwMode="auto">
        <a:xfrm>
          <a:off x="323851" y="1101565"/>
          <a:ext cx="1289963" cy="30023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Start</a:t>
          </a:r>
        </a:p>
      </xdr:txBody>
    </xdr:sp>
    <xdr:clientData fPrintsWithSheet="0"/>
  </xdr:twoCellAnchor>
  <xdr:twoCellAnchor>
    <xdr:from>
      <xdr:col>1</xdr:col>
      <xdr:colOff>9526</xdr:colOff>
      <xdr:row>4</xdr:row>
      <xdr:rowOff>373096</xdr:rowOff>
    </xdr:from>
    <xdr:to>
      <xdr:col>2</xdr:col>
      <xdr:colOff>985164</xdr:colOff>
      <xdr:row>5</xdr:row>
      <xdr:rowOff>235177</xdr:rowOff>
    </xdr:to>
    <xdr:sp macro="" textlink="">
      <xdr:nvSpPr>
        <xdr:cNvPr id="11" name="Rahmen 10">
          <a:hlinkClick xmlns:r="http://schemas.openxmlformats.org/officeDocument/2006/relationships" r:id="rId4"/>
          <a:extLst>
            <a:ext uri="{FF2B5EF4-FFF2-40B4-BE49-F238E27FC236}">
              <a16:creationId xmlns:a16="http://schemas.microsoft.com/office/drawing/2014/main" id="{00000000-0008-0000-0600-00000B000000}"/>
            </a:ext>
          </a:extLst>
        </xdr:cNvPr>
        <xdr:cNvSpPr/>
      </xdr:nvSpPr>
      <xdr:spPr bwMode="auto">
        <a:xfrm>
          <a:off x="323851" y="1401796"/>
          <a:ext cx="1289963" cy="30023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Übersicht</a:t>
          </a:r>
        </a:p>
      </xdr:txBody>
    </xdr:sp>
    <xdr:clientData fPrintsWithSheet="0"/>
  </xdr:twoCellAnchor>
  <xdr:twoCellAnchor>
    <xdr:from>
      <xdr:col>1</xdr:col>
      <xdr:colOff>9526</xdr:colOff>
      <xdr:row>5</xdr:row>
      <xdr:rowOff>235178</xdr:rowOff>
    </xdr:from>
    <xdr:to>
      <xdr:col>2</xdr:col>
      <xdr:colOff>985164</xdr:colOff>
      <xdr:row>6</xdr:row>
      <xdr:rowOff>84206</xdr:rowOff>
    </xdr:to>
    <xdr:sp macro="" textlink="">
      <xdr:nvSpPr>
        <xdr:cNvPr id="12" name="Rahmen 11">
          <a:hlinkClick xmlns:r="http://schemas.openxmlformats.org/officeDocument/2006/relationships" r:id="rId5"/>
          <a:extLst>
            <a:ext uri="{FF2B5EF4-FFF2-40B4-BE49-F238E27FC236}">
              <a16:creationId xmlns:a16="http://schemas.microsoft.com/office/drawing/2014/main" id="{00000000-0008-0000-0600-00000C000000}"/>
            </a:ext>
          </a:extLst>
        </xdr:cNvPr>
        <xdr:cNvSpPr/>
      </xdr:nvSpPr>
      <xdr:spPr bwMode="auto">
        <a:xfrm>
          <a:off x="323851" y="1702028"/>
          <a:ext cx="1289963" cy="287178"/>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Erläuterungen</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2</xdr:col>
      <xdr:colOff>1314450</xdr:colOff>
      <xdr:row>2</xdr:row>
      <xdr:rowOff>145256</xdr:rowOff>
    </xdr:to>
    <xdr:pic>
      <xdr:nvPicPr>
        <xdr:cNvPr id="112684" name="Grafik 8" descr="SNB_LOGO_46_RGB.jpg">
          <a:extLst>
            <a:ext uri="{FF2B5EF4-FFF2-40B4-BE49-F238E27FC236}">
              <a16:creationId xmlns:a16="http://schemas.microsoft.com/office/drawing/2014/main" id="{00000000-0008-0000-0700-00002CB80100}"/>
            </a:ext>
          </a:extLst>
        </xdr:cNvPr>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61950" y="57150"/>
          <a:ext cx="1581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3</xdr:row>
      <xdr:rowOff>14287</xdr:rowOff>
    </xdr:from>
    <xdr:to>
      <xdr:col>2</xdr:col>
      <xdr:colOff>985163</xdr:colOff>
      <xdr:row>4</xdr:row>
      <xdr:rowOff>76358</xdr:rowOff>
    </xdr:to>
    <xdr:sp macro="" textlink="">
      <xdr:nvSpPr>
        <xdr:cNvPr id="4" name="Rahmen 3">
          <a:hlinkClick xmlns:r="http://schemas.openxmlformats.org/officeDocument/2006/relationships" r:id="rId2"/>
          <a:extLst>
            <a:ext uri="{FF2B5EF4-FFF2-40B4-BE49-F238E27FC236}">
              <a16:creationId xmlns:a16="http://schemas.microsoft.com/office/drawing/2014/main" id="{00000000-0008-0000-0700-000004000000}"/>
            </a:ext>
          </a:extLst>
        </xdr:cNvPr>
        <xdr:cNvSpPr/>
      </xdr:nvSpPr>
      <xdr:spPr bwMode="auto">
        <a:xfrm>
          <a:off x="323850" y="814387"/>
          <a:ext cx="1289963" cy="29067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Anleitung</a:t>
          </a:r>
        </a:p>
      </xdr:txBody>
    </xdr:sp>
    <xdr:clientData fPrintsWithSheet="0"/>
  </xdr:twoCellAnchor>
  <xdr:twoCellAnchor>
    <xdr:from>
      <xdr:col>1</xdr:col>
      <xdr:colOff>9525</xdr:colOff>
      <xdr:row>4</xdr:row>
      <xdr:rowOff>76358</xdr:rowOff>
    </xdr:from>
    <xdr:to>
      <xdr:col>2</xdr:col>
      <xdr:colOff>985163</xdr:colOff>
      <xdr:row>5</xdr:row>
      <xdr:rowOff>151641</xdr:rowOff>
    </xdr:to>
    <xdr:sp macro="" textlink="">
      <xdr:nvSpPr>
        <xdr:cNvPr id="5" name="Rahmen 4">
          <a:hlinkClick xmlns:r="http://schemas.openxmlformats.org/officeDocument/2006/relationships" r:id="rId3"/>
          <a:extLst>
            <a:ext uri="{FF2B5EF4-FFF2-40B4-BE49-F238E27FC236}">
              <a16:creationId xmlns:a16="http://schemas.microsoft.com/office/drawing/2014/main" id="{00000000-0008-0000-0700-000005000000}"/>
            </a:ext>
          </a:extLst>
        </xdr:cNvPr>
        <xdr:cNvSpPr/>
      </xdr:nvSpPr>
      <xdr:spPr bwMode="auto">
        <a:xfrm>
          <a:off x="323850" y="1105058"/>
          <a:ext cx="1289963" cy="303883"/>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Start</a:t>
          </a:r>
        </a:p>
      </xdr:txBody>
    </xdr:sp>
    <xdr:clientData fPrintsWithSheet="0"/>
  </xdr:twoCellAnchor>
  <xdr:twoCellAnchor>
    <xdr:from>
      <xdr:col>1</xdr:col>
      <xdr:colOff>9525</xdr:colOff>
      <xdr:row>5</xdr:row>
      <xdr:rowOff>151641</xdr:rowOff>
    </xdr:from>
    <xdr:to>
      <xdr:col>2</xdr:col>
      <xdr:colOff>985163</xdr:colOff>
      <xdr:row>6</xdr:row>
      <xdr:rowOff>226924</xdr:rowOff>
    </xdr:to>
    <xdr:sp macro="" textlink="">
      <xdr:nvSpPr>
        <xdr:cNvPr id="6" name="Rahmen 5">
          <a:hlinkClick xmlns:r="http://schemas.openxmlformats.org/officeDocument/2006/relationships" r:id="rId4"/>
          <a:extLst>
            <a:ext uri="{FF2B5EF4-FFF2-40B4-BE49-F238E27FC236}">
              <a16:creationId xmlns:a16="http://schemas.microsoft.com/office/drawing/2014/main" id="{00000000-0008-0000-0700-000006000000}"/>
            </a:ext>
          </a:extLst>
        </xdr:cNvPr>
        <xdr:cNvSpPr/>
      </xdr:nvSpPr>
      <xdr:spPr bwMode="auto">
        <a:xfrm>
          <a:off x="323850" y="1408941"/>
          <a:ext cx="1289963" cy="303883"/>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Übersicht</a:t>
          </a:r>
        </a:p>
      </xdr:txBody>
    </xdr:sp>
    <xdr:clientData fPrintsWithSheet="0"/>
  </xdr:twoCellAnchor>
  <xdr:twoCellAnchor>
    <xdr:from>
      <xdr:col>1</xdr:col>
      <xdr:colOff>9525</xdr:colOff>
      <xdr:row>6</xdr:row>
      <xdr:rowOff>226923</xdr:rowOff>
    </xdr:from>
    <xdr:to>
      <xdr:col>2</xdr:col>
      <xdr:colOff>985163</xdr:colOff>
      <xdr:row>8</xdr:row>
      <xdr:rowOff>60394</xdr:rowOff>
    </xdr:to>
    <xdr:sp macro="" textlink="">
      <xdr:nvSpPr>
        <xdr:cNvPr id="7" name="Rahmen 6">
          <a:hlinkClick xmlns:r="http://schemas.openxmlformats.org/officeDocument/2006/relationships" r:id="rId5"/>
          <a:extLst>
            <a:ext uri="{FF2B5EF4-FFF2-40B4-BE49-F238E27FC236}">
              <a16:creationId xmlns:a16="http://schemas.microsoft.com/office/drawing/2014/main" id="{00000000-0008-0000-0700-000007000000}"/>
            </a:ext>
          </a:extLst>
        </xdr:cNvPr>
        <xdr:cNvSpPr/>
      </xdr:nvSpPr>
      <xdr:spPr bwMode="auto">
        <a:xfrm>
          <a:off x="323850" y="1712823"/>
          <a:ext cx="1289963" cy="290671"/>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Erläuterungen</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2</xdr:col>
      <xdr:colOff>933450</xdr:colOff>
      <xdr:row>2</xdr:row>
      <xdr:rowOff>145256</xdr:rowOff>
    </xdr:to>
    <xdr:pic>
      <xdr:nvPicPr>
        <xdr:cNvPr id="113709" name="Grafik 8" descr="SNB_LOGO_46_RGB.jpg">
          <a:extLst>
            <a:ext uri="{FF2B5EF4-FFF2-40B4-BE49-F238E27FC236}">
              <a16:creationId xmlns:a16="http://schemas.microsoft.com/office/drawing/2014/main" id="{00000000-0008-0000-0800-00002DBC0100}"/>
            </a:ext>
          </a:extLst>
        </xdr:cNvPr>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61950" y="57150"/>
          <a:ext cx="1581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xdr:row>
      <xdr:rowOff>11907</xdr:rowOff>
    </xdr:from>
    <xdr:to>
      <xdr:col>2</xdr:col>
      <xdr:colOff>594638</xdr:colOff>
      <xdr:row>4</xdr:row>
      <xdr:rowOff>100630</xdr:rowOff>
    </xdr:to>
    <xdr:sp macro="" textlink="">
      <xdr:nvSpPr>
        <xdr:cNvPr id="9" name="Rahmen 8">
          <a:hlinkClick xmlns:r="http://schemas.openxmlformats.org/officeDocument/2006/relationships" r:id="rId2"/>
          <a:extLst>
            <a:ext uri="{FF2B5EF4-FFF2-40B4-BE49-F238E27FC236}">
              <a16:creationId xmlns:a16="http://schemas.microsoft.com/office/drawing/2014/main" id="{00000000-0008-0000-0800-000009000000}"/>
            </a:ext>
          </a:extLst>
        </xdr:cNvPr>
        <xdr:cNvSpPr/>
      </xdr:nvSpPr>
      <xdr:spPr bwMode="auto">
        <a:xfrm>
          <a:off x="314325" y="812007"/>
          <a:ext cx="1289963" cy="288748"/>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Anleitung</a:t>
          </a:r>
        </a:p>
      </xdr:txBody>
    </xdr:sp>
    <xdr:clientData fPrintsWithSheet="0"/>
  </xdr:twoCellAnchor>
  <xdr:twoCellAnchor>
    <xdr:from>
      <xdr:col>1</xdr:col>
      <xdr:colOff>0</xdr:colOff>
      <xdr:row>4</xdr:row>
      <xdr:rowOff>100630</xdr:rowOff>
    </xdr:from>
    <xdr:to>
      <xdr:col>2</xdr:col>
      <xdr:colOff>594638</xdr:colOff>
      <xdr:row>4</xdr:row>
      <xdr:rowOff>411588</xdr:rowOff>
    </xdr:to>
    <xdr:sp macro="" textlink="">
      <xdr:nvSpPr>
        <xdr:cNvPr id="10" name="Rahmen 9">
          <a:hlinkClick xmlns:r="http://schemas.openxmlformats.org/officeDocument/2006/relationships" r:id="rId3"/>
          <a:extLst>
            <a:ext uri="{FF2B5EF4-FFF2-40B4-BE49-F238E27FC236}">
              <a16:creationId xmlns:a16="http://schemas.microsoft.com/office/drawing/2014/main" id="{00000000-0008-0000-0800-00000A000000}"/>
            </a:ext>
          </a:extLst>
        </xdr:cNvPr>
        <xdr:cNvSpPr/>
      </xdr:nvSpPr>
      <xdr:spPr bwMode="auto">
        <a:xfrm>
          <a:off x="314325" y="1100755"/>
          <a:ext cx="1289963" cy="310958"/>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Start</a:t>
          </a:r>
        </a:p>
      </xdr:txBody>
    </xdr:sp>
    <xdr:clientData fPrintsWithSheet="0"/>
  </xdr:twoCellAnchor>
  <xdr:twoCellAnchor>
    <xdr:from>
      <xdr:col>1</xdr:col>
      <xdr:colOff>0</xdr:colOff>
      <xdr:row>4</xdr:row>
      <xdr:rowOff>411588</xdr:rowOff>
    </xdr:from>
    <xdr:to>
      <xdr:col>2</xdr:col>
      <xdr:colOff>594638</xdr:colOff>
      <xdr:row>6</xdr:row>
      <xdr:rowOff>33586</xdr:rowOff>
    </xdr:to>
    <xdr:sp macro="" textlink="">
      <xdr:nvSpPr>
        <xdr:cNvPr id="11" name="Rahmen 10">
          <a:hlinkClick xmlns:r="http://schemas.openxmlformats.org/officeDocument/2006/relationships" r:id="rId4"/>
          <a:extLst>
            <a:ext uri="{FF2B5EF4-FFF2-40B4-BE49-F238E27FC236}">
              <a16:creationId xmlns:a16="http://schemas.microsoft.com/office/drawing/2014/main" id="{00000000-0008-0000-0800-00000B000000}"/>
            </a:ext>
          </a:extLst>
        </xdr:cNvPr>
        <xdr:cNvSpPr/>
      </xdr:nvSpPr>
      <xdr:spPr bwMode="auto">
        <a:xfrm>
          <a:off x="314325" y="1411713"/>
          <a:ext cx="1289963" cy="288748"/>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Übersicht</a:t>
          </a:r>
        </a:p>
      </xdr:txBody>
    </xdr:sp>
    <xdr:clientData fPrintsWithSheet="0"/>
  </xdr:twoCellAnchor>
  <xdr:twoCellAnchor>
    <xdr:from>
      <xdr:col>1</xdr:col>
      <xdr:colOff>0</xdr:colOff>
      <xdr:row>6</xdr:row>
      <xdr:rowOff>33584</xdr:rowOff>
    </xdr:from>
    <xdr:to>
      <xdr:col>2</xdr:col>
      <xdr:colOff>594638</xdr:colOff>
      <xdr:row>7</xdr:row>
      <xdr:rowOff>93732</xdr:rowOff>
    </xdr:to>
    <xdr:sp macro="" textlink="">
      <xdr:nvSpPr>
        <xdr:cNvPr id="12" name="Rahmen 11">
          <a:hlinkClick xmlns:r="http://schemas.openxmlformats.org/officeDocument/2006/relationships" r:id="rId5"/>
          <a:extLst>
            <a:ext uri="{FF2B5EF4-FFF2-40B4-BE49-F238E27FC236}">
              <a16:creationId xmlns:a16="http://schemas.microsoft.com/office/drawing/2014/main" id="{00000000-0008-0000-0800-00000C000000}"/>
            </a:ext>
          </a:extLst>
        </xdr:cNvPr>
        <xdr:cNvSpPr/>
      </xdr:nvSpPr>
      <xdr:spPr bwMode="auto">
        <a:xfrm>
          <a:off x="314325" y="1700459"/>
          <a:ext cx="1289963" cy="288748"/>
        </a:xfrm>
        <a:prstGeom prst="bevel">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l"/>
          <a:r>
            <a:rPr lang="de-CH" sz="1000">
              <a:latin typeface="Arial" pitchFamily="34" charset="0"/>
              <a:cs typeface="Arial" pitchFamily="34" charset="0"/>
            </a:rPr>
            <a:t>Erläuterungen</a:t>
          </a:r>
        </a:p>
      </xdr:txBody>
    </xdr:sp>
    <xdr:clientData fPrintsWithSheet="0"/>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emi.snb.ch/de/emi/INV" TargetMode="External"/><Relationship Id="rId7" Type="http://schemas.openxmlformats.org/officeDocument/2006/relationships/printerSettings" Target="../printerSettings/printerSettings1.bin"/><Relationship Id="rId2" Type="http://schemas.openxmlformats.org/officeDocument/2006/relationships/hyperlink" Target="https://surveys.snb.ch/login/sls/auth?language=de" TargetMode="External"/><Relationship Id="rId1" Type="http://schemas.openxmlformats.org/officeDocument/2006/relationships/hyperlink" Target="http://www.surveys.snb.ch/" TargetMode="External"/><Relationship Id="rId6" Type="http://schemas.openxmlformats.org/officeDocument/2006/relationships/hyperlink" Target="https://www.snb.ch/de/iabout/stat/collect/id/statpub_coll_format" TargetMode="External"/><Relationship Id="rId5" Type="http://schemas.openxmlformats.org/officeDocument/2006/relationships/hyperlink" Target="http://www.snb.ch/de/iabout/stat/collect/id/statpub_coll_guide/4" TargetMode="External"/><Relationship Id="rId4" Type="http://schemas.openxmlformats.org/officeDocument/2006/relationships/hyperlink" Target="https://emi.snb.ch/de/emi/INV"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snb.ch/de/the-snb/mandates-goals/statistics/statistics-pub/balance-payments-foreign-assets" TargetMode="External"/><Relationship Id="rId1" Type="http://schemas.openxmlformats.org/officeDocument/2006/relationships/hyperlink" Target="https://www.snb.ch/de/iabout/pub/id/statpub_overview_1" TargetMode="External"/><Relationship Id="rId4"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3" Type="http://schemas.openxmlformats.org/officeDocument/2006/relationships/drawing" Target="../drawings/drawing3.xml"/><Relationship Id="rId7" Type="http://schemas.openxmlformats.org/officeDocument/2006/relationships/ctrlProp" Target="../ctrlProps/ctrlProp10.xml"/><Relationship Id="rId12" Type="http://schemas.openxmlformats.org/officeDocument/2006/relationships/ctrlProp" Target="../ctrlProps/ctrlProp15.xml"/><Relationship Id="rId2" Type="http://schemas.openxmlformats.org/officeDocument/2006/relationships/printerSettings" Target="../printerSettings/printerSettings3.bin"/><Relationship Id="rId1" Type="http://schemas.openxmlformats.org/officeDocument/2006/relationships/hyperlink" Target="https://www.uid.admin.ch/Search.aspx?lang=de" TargetMode="External"/><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5" Type="http://schemas.openxmlformats.org/officeDocument/2006/relationships/comments" Target="../comments2.xml"/><Relationship Id="rId10" Type="http://schemas.openxmlformats.org/officeDocument/2006/relationships/ctrlProp" Target="../ctrlProps/ctrlProp13.xml"/><Relationship Id="rId4" Type="http://schemas.openxmlformats.org/officeDocument/2006/relationships/vmlDrawing" Target="../drawings/vmlDrawing2.vml"/><Relationship Id="rId9" Type="http://schemas.openxmlformats.org/officeDocument/2006/relationships/ctrlProp" Target="../ctrlProps/ctrlProp12.xml"/><Relationship Id="rId14" Type="http://schemas.openxmlformats.org/officeDocument/2006/relationships/ctrlProp" Target="../ctrlProps/ctrlProp1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N128"/>
  <sheetViews>
    <sheetView showGridLines="0" showRowColHeaders="0" tabSelected="1" zoomScale="80" zoomScaleNormal="80" workbookViewId="0">
      <selection activeCell="E6" sqref="E6:K6"/>
    </sheetView>
  </sheetViews>
  <sheetFormatPr baseColWidth="10" defaultColWidth="10.81640625" defaultRowHeight="12.5" x14ac:dyDescent="0.25"/>
  <cols>
    <col min="1" max="1" width="4.7265625" style="366" customWidth="1"/>
    <col min="2" max="7" width="11.453125" customWidth="1"/>
    <col min="8" max="8" width="13" customWidth="1"/>
    <col min="9" max="11" width="11.453125" customWidth="1"/>
    <col min="12" max="12" width="13.54296875" customWidth="1"/>
    <col min="13" max="14" width="2.453125" customWidth="1"/>
  </cols>
  <sheetData>
    <row r="1" spans="1:14" ht="15.5" x14ac:dyDescent="0.35">
      <c r="L1" s="297" t="s">
        <v>921</v>
      </c>
    </row>
    <row r="5" spans="1:14" ht="18" x14ac:dyDescent="0.4">
      <c r="E5" s="685" t="s">
        <v>869</v>
      </c>
      <c r="F5" s="685"/>
      <c r="G5" s="685"/>
      <c r="H5" s="685"/>
      <c r="I5" s="685"/>
      <c r="J5" s="685"/>
      <c r="K5" s="685"/>
    </row>
    <row r="6" spans="1:14" ht="17.5" x14ac:dyDescent="0.35">
      <c r="E6" s="686" t="s">
        <v>372</v>
      </c>
      <c r="F6" s="686"/>
      <c r="G6" s="686"/>
      <c r="H6" s="686"/>
      <c r="I6" s="686"/>
      <c r="J6" s="686"/>
      <c r="K6" s="686"/>
    </row>
    <row r="7" spans="1:14" s="50" customFormat="1" x14ac:dyDescent="0.25">
      <c r="A7" s="366"/>
    </row>
    <row r="8" spans="1:14" s="50" customFormat="1" x14ac:dyDescent="0.25">
      <c r="A8" s="366"/>
      <c r="E8" s="148"/>
    </row>
    <row r="9" spans="1:14" s="50" customFormat="1" x14ac:dyDescent="0.25">
      <c r="A9" s="366"/>
    </row>
    <row r="10" spans="1:14" s="50" customFormat="1" ht="30.75" customHeight="1" x14ac:dyDescent="0.25">
      <c r="A10" s="366"/>
      <c r="B10" s="692" t="s">
        <v>1224</v>
      </c>
      <c r="C10" s="692"/>
      <c r="D10" s="692"/>
      <c r="E10" s="692"/>
      <c r="F10" s="692"/>
      <c r="G10" s="692"/>
      <c r="H10" s="692"/>
      <c r="I10" s="692"/>
      <c r="J10" s="692"/>
      <c r="K10" s="692"/>
      <c r="L10" s="692"/>
      <c r="M10" s="692"/>
      <c r="N10" s="692"/>
    </row>
    <row r="11" spans="1:14" s="50" customFormat="1" x14ac:dyDescent="0.25">
      <c r="A11" s="366"/>
    </row>
    <row r="12" spans="1:14" s="50" customFormat="1" x14ac:dyDescent="0.25">
      <c r="A12" s="366"/>
      <c r="B12" s="693" t="s">
        <v>422</v>
      </c>
      <c r="C12" s="693"/>
      <c r="D12" s="693"/>
      <c r="E12" s="693"/>
    </row>
    <row r="13" spans="1:14" s="50" customFormat="1" x14ac:dyDescent="0.25">
      <c r="A13" s="366"/>
      <c r="B13" s="693" t="s">
        <v>1130</v>
      </c>
      <c r="C13" s="693"/>
      <c r="D13" s="693"/>
      <c r="E13" s="693"/>
    </row>
    <row r="14" spans="1:14" s="50" customFormat="1" x14ac:dyDescent="0.25">
      <c r="A14" s="366"/>
      <c r="B14" s="693" t="s">
        <v>513</v>
      </c>
      <c r="C14" s="693"/>
      <c r="D14" s="693"/>
      <c r="E14" s="693"/>
    </row>
    <row r="15" spans="1:14" s="50" customFormat="1" x14ac:dyDescent="0.25">
      <c r="A15" s="366"/>
      <c r="B15" s="693" t="s">
        <v>521</v>
      </c>
      <c r="C15" s="693"/>
      <c r="D15" s="693"/>
      <c r="E15" s="693"/>
    </row>
    <row r="16" spans="1:14" s="50" customFormat="1" x14ac:dyDescent="0.25">
      <c r="A16" s="366"/>
      <c r="B16" s="693" t="s">
        <v>515</v>
      </c>
      <c r="C16" s="693"/>
      <c r="D16" s="693"/>
      <c r="E16" s="693"/>
    </row>
    <row r="17" spans="1:14" s="50" customFormat="1" x14ac:dyDescent="0.25">
      <c r="A17" s="366"/>
      <c r="B17" s="693" t="s">
        <v>522</v>
      </c>
      <c r="C17" s="693"/>
      <c r="D17" s="693"/>
      <c r="E17" s="693"/>
      <c r="F17" s="693"/>
    </row>
    <row r="18" spans="1:14" s="50" customFormat="1" x14ac:dyDescent="0.25">
      <c r="A18" s="366"/>
      <c r="B18" s="693" t="s">
        <v>516</v>
      </c>
      <c r="C18" s="693"/>
      <c r="D18" s="693"/>
      <c r="E18" s="693"/>
    </row>
    <row r="19" spans="1:14" s="50" customFormat="1" x14ac:dyDescent="0.25">
      <c r="A19" s="366"/>
    </row>
    <row r="20" spans="1:14" s="50" customFormat="1" x14ac:dyDescent="0.25">
      <c r="A20" s="366"/>
    </row>
    <row r="21" spans="1:14" s="50" customFormat="1" ht="17.5" x14ac:dyDescent="0.35">
      <c r="A21" s="366"/>
      <c r="B21" s="2" t="s">
        <v>422</v>
      </c>
    </row>
    <row r="22" spans="1:14" s="50" customFormat="1" ht="70" customHeight="1" x14ac:dyDescent="0.25">
      <c r="A22" s="366"/>
      <c r="B22" s="692" t="s">
        <v>1225</v>
      </c>
      <c r="C22" s="692"/>
      <c r="D22" s="692"/>
      <c r="E22" s="692"/>
      <c r="F22" s="692"/>
      <c r="G22" s="692"/>
      <c r="H22" s="692"/>
      <c r="I22" s="692"/>
      <c r="J22" s="692"/>
      <c r="K22" s="692"/>
      <c r="L22" s="692"/>
      <c r="M22" s="692"/>
      <c r="N22" s="692"/>
    </row>
    <row r="23" spans="1:14" s="190" customFormat="1" ht="18" customHeight="1" x14ac:dyDescent="0.25">
      <c r="A23" s="366"/>
      <c r="B23" s="711" t="s">
        <v>1242</v>
      </c>
      <c r="C23" s="712"/>
      <c r="D23" s="712"/>
      <c r="E23" s="712"/>
      <c r="F23" s="712"/>
      <c r="G23" s="712"/>
      <c r="H23" s="712"/>
      <c r="I23" s="712"/>
      <c r="J23" s="712"/>
      <c r="K23" s="189"/>
    </row>
    <row r="24" spans="1:14" s="50" customFormat="1" ht="33.75" customHeight="1" x14ac:dyDescent="0.35">
      <c r="A24" s="366"/>
      <c r="B24" s="147" t="s">
        <v>1130</v>
      </c>
      <c r="C24" s="148"/>
      <c r="D24" s="148"/>
      <c r="E24" s="148" t="s">
        <v>388</v>
      </c>
      <c r="F24" s="148"/>
      <c r="G24" s="148"/>
      <c r="H24" s="155" t="str">
        <f>Start!B5</f>
        <v>Release 1.6</v>
      </c>
      <c r="I24" s="188" t="s">
        <v>1228</v>
      </c>
      <c r="J24" s="155"/>
      <c r="K24" s="148"/>
      <c r="L24" s="148"/>
      <c r="M24" s="148"/>
      <c r="N24" s="148"/>
    </row>
    <row r="25" spans="1:14" s="50" customFormat="1" ht="48" customHeight="1" x14ac:dyDescent="0.25">
      <c r="A25" s="366"/>
      <c r="B25" s="703" t="s">
        <v>1135</v>
      </c>
      <c r="C25" s="703"/>
      <c r="D25" s="703"/>
      <c r="E25" s="703"/>
      <c r="F25" s="703"/>
      <c r="G25" s="703"/>
      <c r="H25" s="703"/>
      <c r="I25" s="703"/>
      <c r="J25" s="703"/>
      <c r="K25" s="703"/>
      <c r="L25" s="703"/>
      <c r="M25" s="703"/>
      <c r="N25" s="703"/>
    </row>
    <row r="26" spans="1:14" s="50" customFormat="1" ht="21" customHeight="1" x14ac:dyDescent="0.25">
      <c r="A26" s="366"/>
      <c r="B26" s="159" t="s">
        <v>511</v>
      </c>
      <c r="E26" s="716" t="s">
        <v>1170</v>
      </c>
      <c r="F26" s="716"/>
      <c r="G26" s="716"/>
      <c r="L26" s="148"/>
      <c r="M26" s="148"/>
      <c r="N26" s="148"/>
    </row>
    <row r="27" spans="1:14" s="50" customFormat="1" ht="25" customHeight="1" x14ac:dyDescent="0.3">
      <c r="A27" s="366"/>
      <c r="B27" s="149"/>
      <c r="C27" s="148"/>
      <c r="D27" s="148"/>
      <c r="E27" s="148"/>
      <c r="F27" s="148"/>
      <c r="G27" s="148"/>
      <c r="H27" s="148"/>
      <c r="I27" s="148"/>
      <c r="J27" s="148"/>
      <c r="K27" s="148"/>
      <c r="L27" s="148"/>
      <c r="M27" s="148"/>
      <c r="N27" s="148"/>
    </row>
    <row r="28" spans="1:14" ht="17.5" x14ac:dyDescent="0.35">
      <c r="B28" s="2" t="s">
        <v>513</v>
      </c>
    </row>
    <row r="29" spans="1:14" x14ac:dyDescent="0.25">
      <c r="B29" s="18" t="s">
        <v>387</v>
      </c>
    </row>
    <row r="31" spans="1:14" ht="13" x14ac:dyDescent="0.3">
      <c r="B31" s="694" t="s">
        <v>382</v>
      </c>
      <c r="C31" s="695"/>
      <c r="D31" s="687" t="s">
        <v>383</v>
      </c>
      <c r="E31" s="688"/>
      <c r="F31" s="688"/>
      <c r="G31" s="688"/>
      <c r="H31" s="688"/>
      <c r="I31" s="688"/>
      <c r="J31" s="688"/>
      <c r="K31" s="688"/>
      <c r="L31" s="688"/>
      <c r="M31" s="688"/>
      <c r="N31" s="689"/>
    </row>
    <row r="32" spans="1:14" s="87" customFormat="1" ht="28.5" customHeight="1" x14ac:dyDescent="0.25">
      <c r="A32" s="400"/>
      <c r="B32" s="713" t="s">
        <v>860</v>
      </c>
      <c r="C32" s="707"/>
      <c r="D32" s="713" t="s">
        <v>861</v>
      </c>
      <c r="E32" s="706"/>
      <c r="F32" s="706"/>
      <c r="G32" s="706"/>
      <c r="H32" s="706"/>
      <c r="I32" s="706"/>
      <c r="J32" s="706"/>
      <c r="K32" s="706"/>
      <c r="L32" s="706"/>
      <c r="M32" s="706"/>
      <c r="N32" s="707"/>
    </row>
    <row r="33" spans="1:14" s="87" customFormat="1" ht="91.5" customHeight="1" x14ac:dyDescent="0.25">
      <c r="A33" s="408"/>
      <c r="B33" s="690" t="s">
        <v>384</v>
      </c>
      <c r="C33" s="691"/>
      <c r="D33" s="705" t="s">
        <v>533</v>
      </c>
      <c r="E33" s="706"/>
      <c r="F33" s="706"/>
      <c r="G33" s="706"/>
      <c r="H33" s="706"/>
      <c r="I33" s="706"/>
      <c r="J33" s="706"/>
      <c r="K33" s="706"/>
      <c r="L33" s="706"/>
      <c r="M33" s="706"/>
      <c r="N33" s="707"/>
    </row>
    <row r="34" spans="1:14" s="87" customFormat="1" ht="38.25" hidden="1" customHeight="1" x14ac:dyDescent="0.25">
      <c r="A34" s="408"/>
      <c r="B34" s="690"/>
      <c r="C34" s="691"/>
      <c r="D34" s="705"/>
      <c r="E34" s="709"/>
      <c r="F34" s="709"/>
      <c r="G34" s="709"/>
      <c r="H34" s="709"/>
      <c r="I34" s="709"/>
      <c r="J34" s="709"/>
      <c r="K34" s="709"/>
      <c r="L34" s="709"/>
      <c r="M34" s="709"/>
      <c r="N34" s="710"/>
    </row>
    <row r="35" spans="1:14" s="87" customFormat="1" ht="33.75" customHeight="1" x14ac:dyDescent="0.25">
      <c r="A35" s="408"/>
      <c r="B35" s="714" t="s">
        <v>862</v>
      </c>
      <c r="C35" s="715"/>
      <c r="D35" s="708" t="s">
        <v>723</v>
      </c>
      <c r="E35" s="709"/>
      <c r="F35" s="709"/>
      <c r="G35" s="709"/>
      <c r="H35" s="709"/>
      <c r="I35" s="709"/>
      <c r="J35" s="709"/>
      <c r="K35" s="709"/>
      <c r="L35" s="709"/>
      <c r="M35" s="709"/>
      <c r="N35" s="710"/>
    </row>
    <row r="36" spans="1:14" s="87" customFormat="1" ht="51.75" customHeight="1" x14ac:dyDescent="0.25">
      <c r="A36" s="408"/>
      <c r="B36" s="714" t="s">
        <v>863</v>
      </c>
      <c r="C36" s="715"/>
      <c r="D36" s="708" t="s">
        <v>695</v>
      </c>
      <c r="E36" s="709"/>
      <c r="F36" s="709"/>
      <c r="G36" s="709"/>
      <c r="H36" s="709"/>
      <c r="I36" s="709"/>
      <c r="J36" s="709"/>
      <c r="K36" s="709"/>
      <c r="L36" s="709"/>
      <c r="M36" s="709"/>
      <c r="N36" s="710"/>
    </row>
    <row r="37" spans="1:14" ht="30.75" customHeight="1" x14ac:dyDescent="0.25">
      <c r="B37" s="719" t="s">
        <v>525</v>
      </c>
      <c r="C37" s="720"/>
      <c r="D37" s="725" t="s">
        <v>1059</v>
      </c>
      <c r="E37" s="726"/>
      <c r="F37" s="726"/>
      <c r="G37" s="726"/>
      <c r="H37" s="726"/>
      <c r="I37" s="726"/>
      <c r="J37" s="726"/>
      <c r="K37" s="726"/>
      <c r="L37" s="726"/>
      <c r="M37" s="726"/>
      <c r="N37" s="727"/>
    </row>
    <row r="38" spans="1:14" s="554" customFormat="1" ht="30" customHeight="1" x14ac:dyDescent="0.25">
      <c r="A38" s="366"/>
      <c r="B38" s="563" t="s">
        <v>874</v>
      </c>
      <c r="C38" s="564"/>
      <c r="D38" s="565" t="str">
        <f>'INP05.MELD'!F2</f>
        <v>Kennzahlen des Unternehmens und der Unternehmensgruppe im Inland</v>
      </c>
      <c r="E38" s="566"/>
      <c r="F38" s="566"/>
      <c r="G38" s="566"/>
      <c r="H38" s="566"/>
      <c r="I38" s="566"/>
      <c r="J38" s="566"/>
      <c r="K38" s="566"/>
      <c r="L38" s="566"/>
      <c r="M38" s="566"/>
      <c r="N38" s="560"/>
    </row>
    <row r="39" spans="1:14" s="554" customFormat="1" ht="30" customHeight="1" x14ac:dyDescent="0.25">
      <c r="A39" s="366"/>
      <c r="B39" s="567" t="s">
        <v>880</v>
      </c>
      <c r="C39" s="568"/>
      <c r="D39" s="569" t="str">
        <f>'INP10.MELD'!D2</f>
        <v>Beteiligungen im Inland</v>
      </c>
      <c r="E39" s="570"/>
      <c r="F39" s="570"/>
      <c r="G39" s="570"/>
      <c r="H39" s="570"/>
      <c r="I39" s="570"/>
      <c r="J39" s="570"/>
      <c r="K39" s="570"/>
      <c r="L39" s="570"/>
      <c r="M39" s="570"/>
      <c r="N39" s="230"/>
    </row>
    <row r="40" spans="1:14" s="554" customFormat="1" ht="30" customHeight="1" x14ac:dyDescent="0.25">
      <c r="A40" s="366"/>
      <c r="B40" s="563" t="s">
        <v>884</v>
      </c>
      <c r="C40" s="564"/>
      <c r="D40" s="565" t="str">
        <f>'INP20.MELD'!D2</f>
        <v>Investoren Ihrer Unternehmensgruppe (Teil 1): Investoren mit Sitz im Inland</v>
      </c>
      <c r="E40" s="566"/>
      <c r="F40" s="566"/>
      <c r="G40" s="566"/>
      <c r="H40" s="566"/>
      <c r="I40" s="566"/>
      <c r="J40" s="566"/>
      <c r="K40" s="566"/>
      <c r="L40" s="566"/>
      <c r="M40" s="566"/>
      <c r="N40" s="560"/>
    </row>
    <row r="41" spans="1:14" s="554" customFormat="1" ht="30" customHeight="1" x14ac:dyDescent="0.25">
      <c r="A41" s="366"/>
      <c r="B41" s="567" t="s">
        <v>906</v>
      </c>
      <c r="C41" s="568"/>
      <c r="D41" s="569" t="str">
        <f>'INP30.MELD'!D2</f>
        <v>Investoren Ihrer Unternehmensgruppe (Teil 2): Investoren mit Sitz im Ausland</v>
      </c>
      <c r="E41" s="570"/>
      <c r="F41" s="570"/>
      <c r="G41" s="570"/>
      <c r="H41" s="570"/>
      <c r="I41" s="570"/>
      <c r="J41" s="570"/>
      <c r="K41" s="570"/>
      <c r="L41" s="570"/>
      <c r="M41" s="570"/>
      <c r="N41" s="230"/>
    </row>
    <row r="42" spans="1:14" s="554" customFormat="1" ht="30" customHeight="1" x14ac:dyDescent="0.25">
      <c r="A42" s="366"/>
      <c r="B42" s="563" t="s">
        <v>910</v>
      </c>
      <c r="C42" s="564"/>
      <c r="D42" s="565" t="str">
        <f>'INP40.MELD'!F2</f>
        <v>Beteiligungen im Ausland (Teil 1) - Ergebnis</v>
      </c>
      <c r="E42" s="566"/>
      <c r="F42" s="566"/>
      <c r="G42" s="566"/>
      <c r="H42" s="566"/>
      <c r="I42" s="566"/>
      <c r="J42" s="566"/>
      <c r="K42" s="566"/>
      <c r="L42" s="566"/>
      <c r="M42" s="566"/>
      <c r="N42" s="560"/>
    </row>
    <row r="43" spans="1:14" s="554" customFormat="1" ht="30" customHeight="1" x14ac:dyDescent="0.25">
      <c r="A43" s="366"/>
      <c r="B43" s="567" t="s">
        <v>870</v>
      </c>
      <c r="C43" s="568"/>
      <c r="D43" s="569" t="str">
        <f>'INP50.MELD'!F2</f>
        <v>Beteiligungen im Ausland (Teil 2) - Eigenkapital</v>
      </c>
      <c r="E43" s="570"/>
      <c r="F43" s="570"/>
      <c r="G43" s="570"/>
      <c r="H43" s="570"/>
      <c r="I43" s="570"/>
      <c r="J43" s="570"/>
      <c r="K43" s="570"/>
      <c r="L43" s="570"/>
      <c r="M43" s="570"/>
      <c r="N43" s="230"/>
    </row>
    <row r="44" spans="1:14" s="554" customFormat="1" ht="30" customHeight="1" x14ac:dyDescent="0.25">
      <c r="A44" s="366"/>
      <c r="B44" s="563" t="s">
        <v>917</v>
      </c>
      <c r="C44" s="564"/>
      <c r="D44" s="565" t="str">
        <f>'INP60.MELD'!F2</f>
        <v>Operative Angaben der Mehrheitsbeteiligungen im Ausland</v>
      </c>
      <c r="E44" s="566"/>
      <c r="F44" s="566"/>
      <c r="G44" s="566"/>
      <c r="H44" s="566"/>
      <c r="I44" s="566"/>
      <c r="J44" s="566"/>
      <c r="K44" s="566"/>
      <c r="L44" s="566"/>
      <c r="M44" s="566"/>
      <c r="N44" s="560"/>
    </row>
    <row r="45" spans="1:14" s="220" customFormat="1" ht="20.149999999999999" hidden="1" customHeight="1" x14ac:dyDescent="0.25">
      <c r="A45" s="366"/>
      <c r="B45" s="317"/>
      <c r="C45" s="232"/>
      <c r="D45" s="228"/>
      <c r="E45" s="229"/>
      <c r="F45" s="229"/>
      <c r="G45" s="229"/>
      <c r="H45" s="229"/>
      <c r="I45" s="229"/>
      <c r="J45" s="229"/>
      <c r="K45" s="229"/>
      <c r="L45" s="229"/>
      <c r="M45" s="229"/>
      <c r="N45" s="230"/>
    </row>
    <row r="46" spans="1:14" s="50" customFormat="1" ht="20.149999999999999" hidden="1" customHeight="1" x14ac:dyDescent="0.25">
      <c r="A46" s="366"/>
      <c r="B46" s="317"/>
      <c r="C46" s="232"/>
      <c r="D46" s="228"/>
      <c r="E46" s="229"/>
      <c r="F46" s="229"/>
      <c r="G46" s="229"/>
      <c r="H46" s="229"/>
      <c r="I46" s="229"/>
      <c r="J46" s="229"/>
      <c r="K46" s="229"/>
      <c r="L46" s="229"/>
      <c r="M46" s="229"/>
      <c r="N46" s="230"/>
    </row>
    <row r="47" spans="1:14" s="50" customFormat="1" ht="20.149999999999999" hidden="1" customHeight="1" x14ac:dyDescent="0.25">
      <c r="A47" s="366"/>
      <c r="B47" s="317"/>
      <c r="C47" s="232"/>
      <c r="D47" s="228"/>
      <c r="E47" s="229"/>
      <c r="F47" s="229"/>
      <c r="G47" s="229"/>
      <c r="H47" s="229"/>
      <c r="I47" s="229"/>
      <c r="J47" s="229"/>
      <c r="K47" s="229"/>
      <c r="L47" s="229"/>
      <c r="M47" s="229"/>
      <c r="N47" s="230"/>
    </row>
    <row r="48" spans="1:14" s="50" customFormat="1" ht="20.149999999999999" hidden="1" customHeight="1" x14ac:dyDescent="0.25">
      <c r="A48" s="366"/>
      <c r="B48" s="317"/>
      <c r="C48" s="232"/>
      <c r="D48" s="228"/>
      <c r="E48" s="229"/>
      <c r="F48" s="229"/>
      <c r="G48" s="229"/>
      <c r="H48" s="229"/>
      <c r="I48" s="229"/>
      <c r="J48" s="229"/>
      <c r="K48" s="229"/>
      <c r="L48" s="229"/>
      <c r="M48" s="229"/>
      <c r="N48" s="230"/>
    </row>
    <row r="49" spans="1:14" s="50" customFormat="1" ht="20.149999999999999" hidden="1" customHeight="1" x14ac:dyDescent="0.25">
      <c r="A49" s="366"/>
      <c r="B49" s="317"/>
      <c r="C49" s="232"/>
      <c r="D49" s="228"/>
      <c r="E49" s="229"/>
      <c r="F49" s="229"/>
      <c r="G49" s="229"/>
      <c r="H49" s="229"/>
      <c r="I49" s="229"/>
      <c r="J49" s="229"/>
      <c r="K49" s="229"/>
      <c r="L49" s="229"/>
      <c r="M49" s="229"/>
      <c r="N49" s="230"/>
    </row>
    <row r="50" spans="1:14" s="50" customFormat="1" ht="20.149999999999999" hidden="1" customHeight="1" x14ac:dyDescent="0.25">
      <c r="A50" s="366"/>
      <c r="B50" s="317"/>
      <c r="C50" s="232"/>
      <c r="D50" s="228"/>
      <c r="E50" s="229"/>
      <c r="F50" s="229"/>
      <c r="G50" s="229"/>
      <c r="H50" s="229"/>
      <c r="I50" s="229"/>
      <c r="J50" s="229"/>
      <c r="K50" s="229"/>
      <c r="L50" s="229"/>
      <c r="M50" s="229"/>
      <c r="N50" s="230"/>
    </row>
    <row r="51" spans="1:14" s="50" customFormat="1" ht="20.149999999999999" hidden="1" customHeight="1" x14ac:dyDescent="0.25">
      <c r="A51" s="366"/>
      <c r="B51" s="317"/>
      <c r="C51" s="232"/>
      <c r="D51" s="228"/>
      <c r="E51" s="229"/>
      <c r="F51" s="229"/>
      <c r="G51" s="229"/>
      <c r="H51" s="229"/>
      <c r="I51" s="229"/>
      <c r="J51" s="229"/>
      <c r="K51" s="229"/>
      <c r="L51" s="229"/>
      <c r="M51" s="229"/>
      <c r="N51" s="230"/>
    </row>
    <row r="52" spans="1:14" s="50" customFormat="1" ht="20.149999999999999" hidden="1" customHeight="1" x14ac:dyDescent="0.25">
      <c r="A52" s="366"/>
      <c r="B52" s="317"/>
      <c r="C52" s="232"/>
      <c r="D52" s="228"/>
      <c r="E52" s="229"/>
      <c r="F52" s="229"/>
      <c r="G52" s="229"/>
      <c r="H52" s="229"/>
      <c r="I52" s="229"/>
      <c r="J52" s="229"/>
      <c r="K52" s="229"/>
      <c r="L52" s="229"/>
      <c r="M52" s="229"/>
      <c r="N52" s="230"/>
    </row>
    <row r="53" spans="1:14" s="50" customFormat="1" ht="20.149999999999999" hidden="1" customHeight="1" x14ac:dyDescent="0.25">
      <c r="A53" s="366"/>
      <c r="B53" s="317"/>
      <c r="C53" s="232"/>
      <c r="D53" s="228"/>
      <c r="E53" s="229"/>
      <c r="F53" s="229"/>
      <c r="G53" s="229"/>
      <c r="H53" s="229"/>
      <c r="I53" s="229"/>
      <c r="J53" s="229"/>
      <c r="K53" s="229"/>
      <c r="L53" s="229"/>
      <c r="M53" s="229"/>
      <c r="N53" s="230"/>
    </row>
    <row r="54" spans="1:14" ht="37.5" customHeight="1" x14ac:dyDescent="0.25">
      <c r="B54" s="233"/>
      <c r="C54" s="234"/>
      <c r="D54" s="561" t="s">
        <v>385</v>
      </c>
      <c r="E54" s="562"/>
      <c r="F54" s="706" t="s">
        <v>520</v>
      </c>
      <c r="G54" s="706"/>
      <c r="H54" s="706"/>
      <c r="I54" s="706"/>
      <c r="J54" s="706"/>
      <c r="K54" s="706"/>
      <c r="L54" s="706"/>
      <c r="M54" s="706"/>
      <c r="N54" s="707"/>
    </row>
    <row r="55" spans="1:14" ht="22.5" customHeight="1" x14ac:dyDescent="0.25">
      <c r="B55" s="717" t="s">
        <v>864</v>
      </c>
      <c r="C55" s="718"/>
      <c r="D55" s="315" t="s">
        <v>373</v>
      </c>
      <c r="F55" s="318"/>
      <c r="G55" s="318"/>
      <c r="H55" s="318"/>
      <c r="I55" s="318"/>
      <c r="J55" s="318"/>
      <c r="K55" s="318"/>
      <c r="L55" s="318"/>
      <c r="M55" s="318"/>
      <c r="N55" s="319"/>
    </row>
    <row r="56" spans="1:14" ht="30.75" customHeight="1" x14ac:dyDescent="0.25">
      <c r="B56" s="218"/>
      <c r="C56" s="231"/>
      <c r="D56" s="721" t="s">
        <v>696</v>
      </c>
      <c r="E56" s="722"/>
      <c r="F56" s="722"/>
      <c r="G56" s="704" t="s">
        <v>386</v>
      </c>
      <c r="H56" s="704"/>
      <c r="I56" s="704"/>
      <c r="J56" s="704"/>
      <c r="K56" s="704"/>
      <c r="L56" s="704"/>
      <c r="M56" s="15"/>
      <c r="N56" s="320"/>
    </row>
    <row r="57" spans="1:14" ht="12.75" customHeight="1" x14ac:dyDescent="0.25">
      <c r="B57" s="218"/>
      <c r="C57" s="231"/>
      <c r="M57" s="322"/>
      <c r="N57" s="323"/>
    </row>
    <row r="58" spans="1:14" s="313" customFormat="1" ht="16.5" customHeight="1" x14ac:dyDescent="0.25">
      <c r="A58" s="366"/>
      <c r="B58" s="314"/>
      <c r="C58" s="231"/>
      <c r="D58" s="723" t="s">
        <v>727</v>
      </c>
      <c r="E58" s="724"/>
      <c r="F58" s="724"/>
      <c r="H58" s="704"/>
      <c r="I58" s="704"/>
      <c r="J58" s="704"/>
      <c r="K58" s="704"/>
      <c r="L58" s="704"/>
      <c r="M58" s="704"/>
      <c r="N58" s="728"/>
    </row>
    <row r="59" spans="1:14" s="313" customFormat="1" ht="16.5" customHeight="1" x14ac:dyDescent="0.25">
      <c r="A59" s="366"/>
      <c r="B59" s="314"/>
      <c r="C59" s="231"/>
      <c r="D59" s="721" t="s">
        <v>989</v>
      </c>
      <c r="E59" s="722"/>
      <c r="F59" s="722"/>
      <c r="G59" s="722"/>
      <c r="H59" s="312"/>
      <c r="I59" s="312"/>
      <c r="J59" s="312"/>
      <c r="K59" s="312"/>
      <c r="L59" s="312"/>
      <c r="M59" s="216"/>
      <c r="N59" s="217"/>
    </row>
    <row r="60" spans="1:14" x14ac:dyDescent="0.25">
      <c r="B60" s="233"/>
      <c r="C60" s="234"/>
      <c r="D60" s="321"/>
      <c r="E60" s="153"/>
      <c r="F60" s="153"/>
      <c r="G60" s="153"/>
      <c r="H60" s="153"/>
      <c r="I60" s="153"/>
      <c r="J60" s="153"/>
      <c r="K60" s="153"/>
      <c r="L60" s="153"/>
      <c r="M60" s="153"/>
      <c r="N60" s="154"/>
    </row>
    <row r="61" spans="1:14" ht="30.75" customHeight="1" x14ac:dyDescent="0.25">
      <c r="B61" s="729" t="s">
        <v>866</v>
      </c>
      <c r="C61" s="730"/>
      <c r="D61" s="713" t="s">
        <v>523</v>
      </c>
      <c r="E61" s="706"/>
      <c r="F61" s="706"/>
      <c r="G61" s="706"/>
      <c r="H61" s="706"/>
      <c r="I61" s="706"/>
      <c r="J61" s="706"/>
      <c r="K61" s="706"/>
      <c r="L61" s="706"/>
      <c r="M61" s="706"/>
      <c r="N61" s="707"/>
    </row>
    <row r="62" spans="1:14" s="309" customFormat="1" ht="30.75" customHeight="1" x14ac:dyDescent="0.25">
      <c r="A62" s="366"/>
      <c r="B62" s="729" t="s">
        <v>865</v>
      </c>
      <c r="C62" s="730"/>
      <c r="D62" s="713" t="s">
        <v>857</v>
      </c>
      <c r="E62" s="706"/>
      <c r="F62" s="706"/>
      <c r="G62" s="706"/>
      <c r="H62" s="706"/>
      <c r="I62" s="706"/>
      <c r="J62" s="706"/>
      <c r="K62" s="706"/>
      <c r="L62" s="706"/>
      <c r="M62" s="706"/>
      <c r="N62" s="707"/>
    </row>
    <row r="63" spans="1:14" s="50" customFormat="1" ht="25" customHeight="1" x14ac:dyDescent="0.3">
      <c r="A63" s="366"/>
      <c r="B63" s="732"/>
      <c r="C63" s="732"/>
    </row>
    <row r="64" spans="1:14" s="50" customFormat="1" ht="17.5" x14ac:dyDescent="0.35">
      <c r="A64" s="366"/>
      <c r="B64" s="2" t="s">
        <v>514</v>
      </c>
    </row>
    <row r="65" spans="1:14" s="50" customFormat="1" ht="40.5" customHeight="1" x14ac:dyDescent="0.25">
      <c r="A65" s="366"/>
      <c r="B65" s="698" t="s">
        <v>966</v>
      </c>
      <c r="C65" s="698"/>
      <c r="D65" s="698"/>
      <c r="E65" s="698"/>
      <c r="F65" s="698"/>
      <c r="G65" s="698"/>
      <c r="H65" s="698"/>
      <c r="I65" s="698"/>
      <c r="J65" s="698"/>
      <c r="K65" s="698"/>
      <c r="L65" s="698"/>
      <c r="M65" s="698"/>
      <c r="N65" s="698"/>
    </row>
    <row r="66" spans="1:14" s="50" customFormat="1" ht="42" customHeight="1" x14ac:dyDescent="0.25">
      <c r="A66" s="366"/>
      <c r="B66" s="736" t="s">
        <v>1108</v>
      </c>
      <c r="C66" s="736"/>
      <c r="D66" s="736"/>
      <c r="E66" s="736"/>
      <c r="F66" s="736"/>
      <c r="G66" s="736"/>
      <c r="H66" s="736"/>
      <c r="I66" s="736"/>
      <c r="J66" s="736"/>
      <c r="K66" s="736"/>
      <c r="L66" s="736"/>
      <c r="M66" s="736"/>
      <c r="N66" s="736"/>
    </row>
    <row r="67" spans="1:14" s="50" customFormat="1" hidden="1" x14ac:dyDescent="0.25">
      <c r="A67" s="366"/>
      <c r="B67" s="636"/>
      <c r="C67" s="636"/>
      <c r="D67" s="636"/>
      <c r="E67" s="636"/>
      <c r="F67" s="636"/>
      <c r="G67" s="636"/>
      <c r="H67" s="636"/>
      <c r="I67" s="636"/>
      <c r="J67" s="636"/>
      <c r="K67" s="636"/>
      <c r="L67" s="636"/>
      <c r="M67" s="636"/>
      <c r="N67" s="636"/>
    </row>
    <row r="68" spans="1:14" s="50" customFormat="1" hidden="1" x14ac:dyDescent="0.25">
      <c r="A68" s="366"/>
      <c r="B68" s="151"/>
      <c r="C68" s="151"/>
      <c r="D68" s="151"/>
      <c r="E68" s="151"/>
      <c r="F68" s="151"/>
      <c r="G68" s="151"/>
      <c r="H68" s="151"/>
      <c r="I68" s="151"/>
      <c r="J68" s="151"/>
      <c r="K68" s="151"/>
      <c r="L68" s="151"/>
      <c r="M68" s="151"/>
      <c r="N68" s="151"/>
    </row>
    <row r="69" spans="1:14" s="50" customFormat="1" ht="17.5" hidden="1" x14ac:dyDescent="0.35">
      <c r="A69" s="366"/>
      <c r="B69" s="2"/>
    </row>
    <row r="70" spans="1:14" s="50" customFormat="1" hidden="1" x14ac:dyDescent="0.25">
      <c r="A70" s="366"/>
      <c r="B70" s="636"/>
      <c r="C70" s="636"/>
      <c r="D70" s="636"/>
      <c r="E70" s="636"/>
      <c r="F70" s="636"/>
      <c r="G70" s="636"/>
      <c r="H70" s="636"/>
      <c r="I70" s="636"/>
      <c r="J70" s="636"/>
      <c r="K70" s="636"/>
      <c r="L70" s="636"/>
      <c r="M70" s="636"/>
      <c r="N70" s="636"/>
    </row>
    <row r="71" spans="1:14" s="50" customFormat="1" hidden="1" x14ac:dyDescent="0.25">
      <c r="A71" s="366"/>
      <c r="B71" s="18"/>
    </row>
    <row r="72" spans="1:14" s="50" customFormat="1" hidden="1" x14ac:dyDescent="0.25">
      <c r="A72" s="366"/>
      <c r="B72" s="18"/>
    </row>
    <row r="73" spans="1:14" s="157" customFormat="1" hidden="1" x14ac:dyDescent="0.25">
      <c r="A73" s="366"/>
      <c r="B73" s="50"/>
    </row>
    <row r="74" spans="1:14" s="50" customFormat="1" hidden="1" x14ac:dyDescent="0.25">
      <c r="A74" s="366"/>
      <c r="B74" s="157"/>
    </row>
    <row r="75" spans="1:14" s="50" customFormat="1" ht="14" hidden="1" x14ac:dyDescent="0.3">
      <c r="A75" s="366"/>
      <c r="B75" s="20"/>
    </row>
    <row r="76" spans="1:14" s="50" customFormat="1" ht="17.5" hidden="1" x14ac:dyDescent="0.35">
      <c r="A76" s="366"/>
      <c r="B76" s="2"/>
    </row>
    <row r="77" spans="1:14" s="50" customFormat="1" hidden="1" x14ac:dyDescent="0.25">
      <c r="A77" s="366"/>
      <c r="B77" s="636"/>
      <c r="C77" s="636"/>
      <c r="D77" s="636"/>
      <c r="E77" s="636"/>
      <c r="F77" s="636"/>
      <c r="G77" s="636"/>
      <c r="H77" s="636"/>
      <c r="I77" s="636"/>
      <c r="J77" s="636"/>
      <c r="K77" s="636"/>
      <c r="L77" s="636"/>
      <c r="M77" s="636"/>
      <c r="N77" s="636"/>
    </row>
    <row r="78" spans="1:14" s="617" customFormat="1" hidden="1" x14ac:dyDescent="0.25">
      <c r="A78" s="366"/>
      <c r="B78" s="614"/>
      <c r="C78" s="614"/>
      <c r="D78" s="614"/>
      <c r="E78" s="614"/>
      <c r="F78" s="614"/>
      <c r="G78" s="614"/>
      <c r="H78" s="614"/>
      <c r="I78" s="614"/>
      <c r="J78" s="614"/>
      <c r="K78" s="614"/>
      <c r="L78" s="614"/>
      <c r="M78" s="614"/>
      <c r="N78" s="614"/>
    </row>
    <row r="79" spans="1:14" s="50" customFormat="1" ht="25" customHeight="1" x14ac:dyDescent="0.25">
      <c r="A79" s="366"/>
      <c r="B79" s="151"/>
      <c r="C79" s="151"/>
      <c r="D79" s="151"/>
      <c r="E79" s="151"/>
      <c r="F79" s="151"/>
      <c r="G79" s="151"/>
      <c r="H79" s="151"/>
      <c r="I79" s="151"/>
      <c r="J79" s="151"/>
      <c r="K79" s="151"/>
      <c r="L79" s="151"/>
      <c r="M79" s="151"/>
      <c r="N79" s="151"/>
    </row>
    <row r="80" spans="1:14" s="50" customFormat="1" ht="18" customHeight="1" x14ac:dyDescent="0.35">
      <c r="A80" s="366"/>
      <c r="B80" s="2" t="s">
        <v>515</v>
      </c>
    </row>
    <row r="81" spans="1:14" s="50" customFormat="1" ht="30.75" customHeight="1" x14ac:dyDescent="0.25">
      <c r="A81" s="366"/>
      <c r="B81" s="698" t="s">
        <v>1011</v>
      </c>
      <c r="C81" s="698"/>
      <c r="D81" s="698"/>
      <c r="E81" s="698"/>
      <c r="F81" s="698"/>
      <c r="G81" s="698"/>
      <c r="H81" s="698"/>
      <c r="I81" s="698"/>
      <c r="J81" s="698"/>
      <c r="K81" s="698"/>
      <c r="L81" s="698"/>
      <c r="M81" s="698"/>
      <c r="N81" s="698"/>
    </row>
    <row r="82" spans="1:14" s="50" customFormat="1" ht="27.75" customHeight="1" x14ac:dyDescent="0.25">
      <c r="A82" s="366"/>
      <c r="B82" s="692" t="s">
        <v>1109</v>
      </c>
      <c r="C82" s="735"/>
      <c r="D82" s="735"/>
      <c r="E82" s="735"/>
      <c r="F82" s="735"/>
      <c r="G82" s="735"/>
      <c r="H82" s="735"/>
      <c r="I82" s="735"/>
      <c r="J82" s="735"/>
      <c r="K82" s="735"/>
      <c r="L82" s="735"/>
      <c r="M82" s="735"/>
      <c r="N82" s="735"/>
    </row>
    <row r="83" spans="1:14" s="157" customFormat="1" ht="27.75" customHeight="1" x14ac:dyDescent="0.25">
      <c r="A83" s="366"/>
      <c r="B83" s="692" t="s">
        <v>512</v>
      </c>
      <c r="C83" s="692"/>
      <c r="D83" s="692"/>
      <c r="E83" s="692"/>
      <c r="F83" s="692"/>
      <c r="G83" s="692"/>
      <c r="H83" s="692"/>
      <c r="I83" s="692"/>
      <c r="J83" s="692"/>
      <c r="K83" s="692"/>
      <c r="L83" s="692"/>
      <c r="M83" s="156"/>
      <c r="N83" s="156"/>
    </row>
    <row r="84" spans="1:14" s="50" customFormat="1" ht="14" x14ac:dyDescent="0.3">
      <c r="A84" s="366"/>
      <c r="B84" s="20"/>
    </row>
    <row r="85" spans="1:14" s="50" customFormat="1" ht="13" x14ac:dyDescent="0.3">
      <c r="A85" s="366"/>
      <c r="B85" s="18" t="s">
        <v>415</v>
      </c>
      <c r="E85" s="10"/>
      <c r="G85" s="143" t="s">
        <v>420</v>
      </c>
    </row>
    <row r="86" spans="1:14" s="50" customFormat="1" ht="13" x14ac:dyDescent="0.3">
      <c r="A86" s="366"/>
      <c r="B86" s="18"/>
      <c r="G86" s="143"/>
    </row>
    <row r="87" spans="1:14" s="50" customFormat="1" ht="13.5" thickBot="1" x14ac:dyDescent="0.35">
      <c r="A87" s="366"/>
      <c r="B87" s="18" t="s">
        <v>416</v>
      </c>
      <c r="E87" s="58"/>
      <c r="G87" s="143" t="s">
        <v>419</v>
      </c>
    </row>
    <row r="88" spans="1:14" s="50" customFormat="1" ht="13.5" thickTop="1" x14ac:dyDescent="0.3">
      <c r="A88" s="366"/>
      <c r="B88" s="18"/>
      <c r="G88" s="143"/>
    </row>
    <row r="89" spans="1:14" s="50" customFormat="1" ht="13" x14ac:dyDescent="0.3">
      <c r="A89" s="366"/>
      <c r="B89" s="204" t="s">
        <v>858</v>
      </c>
      <c r="C89" s="309"/>
      <c r="D89" s="309"/>
      <c r="E89" s="311"/>
      <c r="F89" s="309"/>
      <c r="G89" s="143" t="s">
        <v>419</v>
      </c>
      <c r="H89" s="309"/>
    </row>
    <row r="90" spans="1:14" s="50" customFormat="1" x14ac:dyDescent="0.25">
      <c r="A90" s="366"/>
      <c r="B90" s="18"/>
    </row>
    <row r="91" spans="1:14" s="309" customFormat="1" x14ac:dyDescent="0.25">
      <c r="A91" s="366"/>
      <c r="B91" s="204" t="s">
        <v>732</v>
      </c>
      <c r="E91" s="289"/>
    </row>
    <row r="92" spans="1:14" s="309" customFormat="1" x14ac:dyDescent="0.25">
      <c r="A92" s="366"/>
      <c r="B92" s="204"/>
    </row>
    <row r="93" spans="1:14" s="50" customFormat="1" ht="13" x14ac:dyDescent="0.25">
      <c r="A93" s="366"/>
      <c r="B93" s="18" t="s">
        <v>417</v>
      </c>
      <c r="E93" s="142"/>
    </row>
    <row r="94" spans="1:14" s="50" customFormat="1" ht="14" x14ac:dyDescent="0.3">
      <c r="A94" s="366"/>
      <c r="B94" s="20"/>
    </row>
    <row r="95" spans="1:14" s="50" customFormat="1" ht="14" x14ac:dyDescent="0.3">
      <c r="A95" s="366"/>
      <c r="B95" s="20"/>
    </row>
    <row r="96" spans="1:14" s="50" customFormat="1" ht="14.5" x14ac:dyDescent="0.35">
      <c r="A96" s="366"/>
      <c r="B96" s="138" t="s">
        <v>403</v>
      </c>
    </row>
    <row r="97" spans="1:14" s="50" customFormat="1" ht="42.75" customHeight="1" x14ac:dyDescent="0.25">
      <c r="A97" s="366"/>
      <c r="B97" s="735" t="s">
        <v>1057</v>
      </c>
      <c r="C97" s="735"/>
      <c r="D97" s="735"/>
      <c r="E97" s="735"/>
      <c r="F97" s="735"/>
      <c r="G97" s="735"/>
      <c r="H97" s="735"/>
      <c r="I97" s="735"/>
      <c r="J97" s="735"/>
      <c r="K97" s="735"/>
      <c r="L97" s="735"/>
      <c r="M97" s="735"/>
      <c r="N97" s="735"/>
    </row>
    <row r="98" spans="1:14" s="50" customFormat="1" ht="14" x14ac:dyDescent="0.3">
      <c r="A98" s="366"/>
      <c r="B98" s="20"/>
    </row>
    <row r="99" spans="1:14" s="50" customFormat="1" ht="26" x14ac:dyDescent="0.3">
      <c r="A99" s="366"/>
      <c r="B99" s="20"/>
      <c r="C99" s="60" t="s">
        <v>366</v>
      </c>
      <c r="D99" s="699" t="s">
        <v>962</v>
      </c>
      <c r="E99" s="700"/>
      <c r="F99" s="700"/>
      <c r="G99" s="701"/>
    </row>
    <row r="100" spans="1:14" s="50" customFormat="1" ht="14" x14ac:dyDescent="0.3">
      <c r="A100" s="366"/>
      <c r="B100" s="20"/>
      <c r="C100" s="105" t="s">
        <v>399</v>
      </c>
      <c r="D100" s="702"/>
      <c r="E100" s="702"/>
      <c r="F100" s="702"/>
      <c r="G100" s="702"/>
    </row>
    <row r="101" spans="1:14" s="50" customFormat="1" ht="14" x14ac:dyDescent="0.3">
      <c r="A101" s="366"/>
      <c r="B101" s="20"/>
    </row>
    <row r="102" spans="1:14" s="50" customFormat="1" ht="14.25" customHeight="1" x14ac:dyDescent="0.3">
      <c r="A102" s="366"/>
      <c r="B102" s="20"/>
    </row>
    <row r="103" spans="1:14" s="50" customFormat="1" ht="36" customHeight="1" x14ac:dyDescent="0.25">
      <c r="A103" s="366"/>
      <c r="B103" s="735" t="s">
        <v>1058</v>
      </c>
      <c r="C103" s="735"/>
      <c r="D103" s="735"/>
      <c r="E103" s="735"/>
      <c r="F103" s="735"/>
      <c r="G103" s="735"/>
      <c r="H103" s="735"/>
      <c r="I103" s="735"/>
      <c r="J103" s="735"/>
      <c r="K103" s="735"/>
      <c r="L103" s="735"/>
      <c r="M103" s="735"/>
      <c r="N103" s="735"/>
    </row>
    <row r="104" spans="1:14" s="50" customFormat="1" ht="14" x14ac:dyDescent="0.3">
      <c r="A104" s="366"/>
      <c r="B104" s="20"/>
    </row>
    <row r="105" spans="1:14" s="50" customFormat="1" x14ac:dyDescent="0.25">
      <c r="A105" s="366"/>
      <c r="B105" s="18" t="s">
        <v>418</v>
      </c>
      <c r="D105" s="733" t="s">
        <v>358</v>
      </c>
      <c r="E105" s="733"/>
      <c r="F105" s="734"/>
      <c r="G105" s="139" t="s">
        <v>26</v>
      </c>
      <c r="H105" s="5">
        <v>5</v>
      </c>
    </row>
    <row r="106" spans="1:14" s="50" customFormat="1" ht="25" customHeight="1" x14ac:dyDescent="0.3">
      <c r="A106" s="366"/>
      <c r="B106" s="20"/>
    </row>
    <row r="107" spans="1:14" s="50" customFormat="1" ht="17.5" x14ac:dyDescent="0.35">
      <c r="A107" s="366"/>
      <c r="B107" s="686" t="s">
        <v>522</v>
      </c>
      <c r="C107" s="686"/>
      <c r="D107" s="686"/>
      <c r="E107" s="686"/>
      <c r="F107" s="686"/>
      <c r="G107" s="686"/>
      <c r="H107" s="686"/>
      <c r="I107" s="686"/>
    </row>
    <row r="108" spans="1:14" s="50" customFormat="1" ht="132.75" customHeight="1" x14ac:dyDescent="0.25">
      <c r="A108" s="366"/>
      <c r="B108" s="698" t="s">
        <v>1060</v>
      </c>
      <c r="C108" s="698"/>
      <c r="D108" s="698"/>
      <c r="E108" s="698"/>
      <c r="F108" s="698"/>
      <c r="G108" s="698"/>
      <c r="H108" s="698"/>
      <c r="I108" s="698"/>
      <c r="J108" s="698"/>
      <c r="K108" s="698"/>
      <c r="L108" s="698"/>
      <c r="M108" s="698"/>
      <c r="N108" s="698"/>
    </row>
    <row r="109" spans="1:14" s="50" customFormat="1" x14ac:dyDescent="0.25">
      <c r="A109" s="366"/>
      <c r="B109" s="18" t="s">
        <v>418</v>
      </c>
    </row>
    <row r="110" spans="1:14" s="50" customFormat="1" ht="13" x14ac:dyDescent="0.3">
      <c r="A110" s="366"/>
      <c r="B110" s="144" t="s">
        <v>405</v>
      </c>
      <c r="F110" s="11"/>
    </row>
    <row r="111" spans="1:14" s="50" customFormat="1" ht="13" x14ac:dyDescent="0.25">
      <c r="A111" s="366"/>
      <c r="B111" s="94" t="s">
        <v>414</v>
      </c>
      <c r="C111" s="94"/>
      <c r="D111" s="94"/>
      <c r="E111" s="94"/>
      <c r="F111" s="94"/>
      <c r="G111" s="152"/>
      <c r="H111" s="180" t="s">
        <v>421</v>
      </c>
      <c r="I111" s="142"/>
      <c r="J111" s="142"/>
      <c r="K111" s="142"/>
    </row>
    <row r="112" spans="1:14" s="50" customFormat="1" ht="13" x14ac:dyDescent="0.25">
      <c r="A112" s="366"/>
      <c r="B112" s="146" t="s">
        <v>728</v>
      </c>
      <c r="C112" s="146"/>
      <c r="D112" s="146"/>
      <c r="E112" s="146"/>
      <c r="F112" s="146"/>
      <c r="G112" s="152"/>
      <c r="H112" s="142"/>
      <c r="I112" s="142" t="s">
        <v>729</v>
      </c>
      <c r="J112" s="142"/>
      <c r="K112" s="142"/>
    </row>
    <row r="113" spans="1:11" s="276" customFormat="1" x14ac:dyDescent="0.25">
      <c r="A113" s="366"/>
    </row>
    <row r="114" spans="1:11" s="50" customFormat="1" ht="14" x14ac:dyDescent="0.3">
      <c r="A114" s="366"/>
      <c r="B114" s="20"/>
    </row>
    <row r="115" spans="1:11" s="50" customFormat="1" ht="17.5" x14ac:dyDescent="0.35">
      <c r="A115" s="366"/>
      <c r="B115" s="2" t="s">
        <v>516</v>
      </c>
      <c r="C115" s="157"/>
      <c r="D115" s="157"/>
      <c r="E115" s="157"/>
      <c r="F115" s="157"/>
      <c r="G115" s="157"/>
      <c r="H115" s="157"/>
      <c r="I115" s="157"/>
      <c r="J115" s="157"/>
      <c r="K115" s="157"/>
    </row>
    <row r="116" spans="1:11" s="50" customFormat="1" x14ac:dyDescent="0.25">
      <c r="A116" s="366"/>
      <c r="B116" s="150"/>
      <c r="C116" s="157"/>
      <c r="D116" s="157"/>
      <c r="E116" s="157"/>
      <c r="F116" s="157"/>
      <c r="G116" s="157"/>
      <c r="H116" s="157"/>
      <c r="I116" s="157"/>
      <c r="J116" s="157"/>
      <c r="K116" s="157"/>
    </row>
    <row r="117" spans="1:11" s="50" customFormat="1" ht="12.75" customHeight="1" x14ac:dyDescent="0.25">
      <c r="A117" s="366"/>
      <c r="B117" s="698" t="s">
        <v>774</v>
      </c>
      <c r="C117" s="698"/>
      <c r="D117" s="698"/>
      <c r="E117" s="698"/>
      <c r="F117" s="698"/>
      <c r="G117" s="698"/>
      <c r="H117" s="698"/>
      <c r="I117" s="698"/>
      <c r="J117" s="698"/>
      <c r="K117" s="698"/>
    </row>
    <row r="118" spans="1:11" x14ac:dyDescent="0.25">
      <c r="B118" s="157"/>
      <c r="C118" s="157"/>
      <c r="D118" s="157"/>
      <c r="E118" s="157"/>
      <c r="F118" s="157"/>
      <c r="G118" s="157"/>
      <c r="H118" s="157"/>
      <c r="I118" s="157"/>
      <c r="J118" s="157"/>
      <c r="K118" s="157"/>
    </row>
    <row r="119" spans="1:11" x14ac:dyDescent="0.25">
      <c r="B119" s="731" t="s">
        <v>817</v>
      </c>
      <c r="C119" s="731"/>
      <c r="D119" s="731"/>
      <c r="E119" s="157"/>
      <c r="F119" s="305"/>
      <c r="G119" s="157"/>
      <c r="H119" s="157"/>
      <c r="I119" s="157"/>
      <c r="J119" s="157"/>
      <c r="K119" s="157"/>
    </row>
    <row r="120" spans="1:11" x14ac:dyDescent="0.25">
      <c r="B120" s="157"/>
      <c r="C120" s="157"/>
      <c r="D120" s="157"/>
      <c r="E120" s="157"/>
      <c r="F120" s="157"/>
      <c r="G120" s="157"/>
      <c r="H120" s="157"/>
      <c r="I120" s="157"/>
      <c r="J120" s="157"/>
      <c r="K120" s="157"/>
    </row>
    <row r="121" spans="1:11" x14ac:dyDescent="0.25">
      <c r="B121" s="157"/>
      <c r="C121" s="157"/>
      <c r="D121" s="157"/>
      <c r="E121" s="157"/>
      <c r="F121" s="157"/>
      <c r="G121" s="157"/>
      <c r="H121" s="157"/>
      <c r="I121" s="157"/>
      <c r="J121" s="157"/>
      <c r="K121" s="157"/>
    </row>
    <row r="122" spans="1:11" x14ac:dyDescent="0.25">
      <c r="B122" s="161"/>
      <c r="C122" s="157"/>
      <c r="D122" s="157"/>
      <c r="E122" s="157"/>
      <c r="F122" s="157"/>
      <c r="G122" s="157"/>
      <c r="H122" s="157"/>
      <c r="I122" s="157"/>
      <c r="J122" s="157"/>
      <c r="K122" s="157"/>
    </row>
    <row r="123" spans="1:11" x14ac:dyDescent="0.25">
      <c r="B123" s="157"/>
      <c r="C123" s="161"/>
      <c r="D123" s="157"/>
      <c r="E123" s="157"/>
      <c r="F123" s="157"/>
      <c r="G123" s="157"/>
      <c r="H123" s="157"/>
      <c r="I123" s="157"/>
      <c r="J123" s="157"/>
      <c r="K123" s="157"/>
    </row>
    <row r="124" spans="1:11" x14ac:dyDescent="0.25">
      <c r="B124" s="157"/>
      <c r="C124" s="157"/>
      <c r="D124" s="161"/>
      <c r="E124" s="157"/>
      <c r="F124" s="157"/>
      <c r="G124" s="157"/>
      <c r="H124" s="157"/>
      <c r="I124" s="157"/>
      <c r="J124" s="157"/>
      <c r="K124" s="157"/>
    </row>
    <row r="125" spans="1:11" x14ac:dyDescent="0.25">
      <c r="B125" s="157"/>
      <c r="C125" s="157"/>
      <c r="D125" s="157"/>
      <c r="E125" s="161"/>
      <c r="F125" s="157"/>
      <c r="G125" s="157"/>
      <c r="H125" s="157"/>
      <c r="I125" s="157"/>
      <c r="J125" s="157"/>
      <c r="K125" s="157"/>
    </row>
    <row r="126" spans="1:11" x14ac:dyDescent="0.25">
      <c r="B126" s="157"/>
      <c r="C126" s="157"/>
      <c r="D126" s="157"/>
      <c r="E126" s="157"/>
      <c r="F126" s="157"/>
      <c r="G126" s="157"/>
      <c r="H126" s="157"/>
      <c r="I126" s="157"/>
      <c r="J126" s="157"/>
      <c r="K126" s="157"/>
    </row>
    <row r="127" spans="1:11" x14ac:dyDescent="0.25">
      <c r="B127" s="157"/>
      <c r="C127" s="157"/>
      <c r="D127" s="157"/>
      <c r="E127" s="157"/>
      <c r="F127" s="157"/>
      <c r="G127" s="157"/>
      <c r="H127" s="157"/>
      <c r="I127" s="157"/>
      <c r="J127" s="157"/>
      <c r="K127" s="157"/>
    </row>
    <row r="128" spans="1:11" x14ac:dyDescent="0.25">
      <c r="B128" s="696"/>
      <c r="C128" s="697"/>
      <c r="D128" s="697"/>
      <c r="E128" s="697"/>
      <c r="F128" s="697"/>
      <c r="G128" s="697"/>
      <c r="H128" s="697"/>
      <c r="I128" s="157"/>
      <c r="J128" s="157"/>
      <c r="K128" s="157"/>
    </row>
  </sheetData>
  <sheetProtection sheet="1" objects="1" scenarios="1"/>
  <autoFilter ref="C99:G100" xr:uid="{00000000-0009-0000-0000-000000000000}">
    <filterColumn colId="1" showButton="0"/>
    <filterColumn colId="2" showButton="0"/>
    <filterColumn colId="3" showButton="0"/>
  </autoFilter>
  <mergeCells count="55">
    <mergeCell ref="B108:N108"/>
    <mergeCell ref="B62:C62"/>
    <mergeCell ref="B119:D119"/>
    <mergeCell ref="B63:C63"/>
    <mergeCell ref="B107:I107"/>
    <mergeCell ref="B83:L83"/>
    <mergeCell ref="D105:F105"/>
    <mergeCell ref="B103:N103"/>
    <mergeCell ref="B81:N81"/>
    <mergeCell ref="B97:N97"/>
    <mergeCell ref="B66:N66"/>
    <mergeCell ref="B82:N82"/>
    <mergeCell ref="F54:N54"/>
    <mergeCell ref="B18:E18"/>
    <mergeCell ref="B65:N65"/>
    <mergeCell ref="B34:C34"/>
    <mergeCell ref="D35:N35"/>
    <mergeCell ref="B55:C55"/>
    <mergeCell ref="D62:N62"/>
    <mergeCell ref="B37:C37"/>
    <mergeCell ref="D56:F56"/>
    <mergeCell ref="D58:F58"/>
    <mergeCell ref="D37:N37"/>
    <mergeCell ref="B36:C36"/>
    <mergeCell ref="D59:G59"/>
    <mergeCell ref="H58:N58"/>
    <mergeCell ref="D61:N61"/>
    <mergeCell ref="B61:C61"/>
    <mergeCell ref="B128:H128"/>
    <mergeCell ref="B17:F17"/>
    <mergeCell ref="B117:K117"/>
    <mergeCell ref="D99:G99"/>
    <mergeCell ref="D100:G100"/>
    <mergeCell ref="B25:N25"/>
    <mergeCell ref="G56:L56"/>
    <mergeCell ref="D33:N33"/>
    <mergeCell ref="D36:N36"/>
    <mergeCell ref="D34:N34"/>
    <mergeCell ref="B23:J23"/>
    <mergeCell ref="B22:N22"/>
    <mergeCell ref="B32:C32"/>
    <mergeCell ref="B35:C35"/>
    <mergeCell ref="E26:G26"/>
    <mergeCell ref="D32:N32"/>
    <mergeCell ref="E5:K5"/>
    <mergeCell ref="E6:K6"/>
    <mergeCell ref="D31:N31"/>
    <mergeCell ref="B33:C33"/>
    <mergeCell ref="B10:N10"/>
    <mergeCell ref="B16:E16"/>
    <mergeCell ref="B12:E12"/>
    <mergeCell ref="B15:E15"/>
    <mergeCell ref="B13:E13"/>
    <mergeCell ref="B14:E14"/>
    <mergeCell ref="B31:C31"/>
  </mergeCells>
  <hyperlinks>
    <hyperlink ref="B33:C33" location="Start!A1" display="Start" xr:uid="{00000000-0004-0000-0000-000000000000}"/>
    <hyperlink ref="B55:C55" location="Notes!A1" display="Notes" xr:uid="{00000000-0004-0000-0000-000001000000}"/>
    <hyperlink ref="B61:C61" location="CNTR_List!A1" display="CNTR_List" xr:uid="{00000000-0004-0000-0000-000002000000}"/>
    <hyperlink ref="D56" location="Note_I" display="I. Allgemeine Hinweise" xr:uid="{00000000-0004-0000-0000-000003000000}"/>
    <hyperlink ref="D59" location="Note_III" display="III. Beschreibung Kategorien" xr:uid="{00000000-0004-0000-0000-000004000000}"/>
    <hyperlink ref="G105" location="CNTR_DE" display="DE" xr:uid="{00000000-0004-0000-0000-000005000000}"/>
    <hyperlink ref="B12" location="Manual_1" display="Umgang mit dieser Datei" xr:uid="{00000000-0004-0000-0000-000006000000}"/>
    <hyperlink ref="B13" location="Manual_1.1" display="Verwendung des aktuellen Releases" xr:uid="{00000000-0004-0000-0000-000007000000}"/>
    <hyperlink ref="B14" location="Manual_3" display="Inhalt dieser Datei" xr:uid="{00000000-0004-0000-0000-000008000000}"/>
    <hyperlink ref="B15" location="Manual_3" display="3. Navigieren innerhalb dieser Datei" xr:uid="{00000000-0004-0000-0000-000009000000}"/>
    <hyperlink ref="B16" location="Manual_6" display="6. Ausfüllen der Formulare" xr:uid="{00000000-0004-0000-0000-00000A000000}"/>
    <hyperlink ref="B17" location="Manual_7" display="7. Umgang mit Fehlern und Warnungen" xr:uid="{00000000-0004-0000-0000-00000B000000}"/>
    <hyperlink ref="B18" location="Manual_8" display="8. Übermittlung der Datei an die SNB" xr:uid="{00000000-0004-0000-0000-00000C000000}"/>
    <hyperlink ref="B14:E14" location="Manual_3" display="3. Inhalt dieser Datei" xr:uid="{00000000-0004-0000-0000-00000D000000}"/>
    <hyperlink ref="B13:E13" location="Manual_2" display="2. Verwendung des aktuellen Releases" xr:uid="{00000000-0004-0000-0000-00000E000000}"/>
    <hyperlink ref="B15:E15" location="Manual_4" display="4. Navigieren innerhalb dieser Datei" xr:uid="{00000000-0004-0000-0000-00000F000000}"/>
    <hyperlink ref="B18:E18" location="Manual_7" display="7. Übermittlung der Datei an die SNB" xr:uid="{00000000-0004-0000-0000-000010000000}"/>
    <hyperlink ref="B17:E17" location="Manual_6" display="6. Umgang mit Fehlern und Warnungen" xr:uid="{00000000-0004-0000-0000-000011000000}"/>
    <hyperlink ref="B16:E16" location="Manual_5" display="5. Ausfüllen der Formulare" xr:uid="{00000000-0004-0000-0000-000012000000}"/>
    <hyperlink ref="B38" location="INP05.MELD!A1" display="INP05" xr:uid="{00000000-0004-0000-0000-000013000000}"/>
    <hyperlink ref="B39" location="INP10.MELD!A1" display="INP10" xr:uid="{00000000-0004-0000-0000-000014000000}"/>
    <hyperlink ref="B40" location="INP20.MELD!A1" display="INP20" xr:uid="{00000000-0004-0000-0000-000015000000}"/>
    <hyperlink ref="B41" location="INP30.MELD!A1" display="INP30" xr:uid="{00000000-0004-0000-0000-000016000000}"/>
    <hyperlink ref="B42" location="INP40.MELD!A1" display="INP40" xr:uid="{00000000-0004-0000-0000-000017000000}"/>
    <hyperlink ref="B43" location="INP50.MELD!A1" display="INP50" xr:uid="{00000000-0004-0000-0000-000018000000}"/>
    <hyperlink ref="B44" location="INP60.MELD!A1" display="INP60" xr:uid="{00000000-0004-0000-0000-000019000000}"/>
    <hyperlink ref="B35:C35" location="Metadata!A1" display="Metadata" xr:uid="{00000000-0004-0000-0000-00001A000000}"/>
    <hyperlink ref="B36:C36" location="Overview!A1" display="Overview" xr:uid="{00000000-0004-0000-0000-00001B000000}"/>
    <hyperlink ref="B62:C62" location="BRNCH_Codes!A1" display="BRNCH_Codes" xr:uid="{00000000-0004-0000-0000-00001C000000}"/>
    <hyperlink ref="D58:F58" location="Note_2" display="2. Erläuterungen zu den Grunddaten" xr:uid="{00000000-0004-0000-0000-00001D000000}"/>
    <hyperlink ref="D59:G59" location="Note_4" display="4. - 10. Erläuterungen zu den Formularen" xr:uid="{00000000-0004-0000-0000-00001E000000}"/>
    <hyperlink ref="D56:F56" location="Note_1" display="1. Allgemeine Hinweise" xr:uid="{00000000-0004-0000-0000-00001F000000}"/>
    <hyperlink ref="B119" r:id="rId1" display="www.surveys.snb.ch" xr:uid="{00000000-0004-0000-0000-000020000000}"/>
    <hyperlink ref="B119:D119" r:id="rId2" display="https://surveys.snb.ch" xr:uid="{00000000-0004-0000-0000-000021000000}"/>
    <hyperlink ref="E26" r:id="rId3" xr:uid="{00000000-0004-0000-0000-000022000000}"/>
    <hyperlink ref="E26:G26" r:id="rId4" display="https://emi.snb.ch/de/emi/INV" xr:uid="{00000000-0004-0000-0000-000023000000}"/>
    <hyperlink ref="B23:J23" r:id="rId5" display="http://snbwebsite.snb.ch/de/iabout/stat/collect/id/statpub_coll_guide/4" xr:uid="{00000000-0004-0000-0000-000024000000}"/>
    <hyperlink ref="B23" r:id="rId6" location="t3" display="https://www.snb.ch/de/iabout/stat/collect/id/statpub_coll_format#t3" xr:uid="{00000000-0004-0000-0000-000025000000}"/>
  </hyperlinks>
  <pageMargins left="0.39370078740157483" right="0.70866141732283472" top="0.78740157480314965" bottom="0.78740157480314965" header="0.31496062992125984" footer="0.31496062992125984"/>
  <pageSetup paperSize="9" scale="65" fitToHeight="2" orientation="portrait" r:id="rId7"/>
  <headerFooter>
    <oddFooter>&amp;L&amp;"Arial,Fett"SNB&amp;C&amp;D&amp;RSeite &amp;P</oddFooter>
  </headerFooter>
  <rowBreaks count="3" manualBreakCount="3">
    <brk id="27" max="13" man="1"/>
    <brk id="78" max="13" man="1"/>
    <brk id="130" max="13" man="1"/>
  </rowBreaks>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Q318"/>
  <sheetViews>
    <sheetView showGridLines="0" showRowColHeaders="0" zoomScale="80" zoomScaleNormal="80" zoomScaleSheetLayoutView="80" workbookViewId="0">
      <pane xSplit="5" ySplit="17" topLeftCell="F18" activePane="bottomRight" state="frozen"/>
      <selection activeCell="S25" sqref="S25"/>
      <selection pane="topRight" activeCell="S25" sqref="S25"/>
      <selection pane="bottomLeft" activeCell="S25" sqref="S25"/>
      <selection pane="bottomRight" activeCell="F19" sqref="F19"/>
    </sheetView>
  </sheetViews>
  <sheetFormatPr baseColWidth="10" defaultColWidth="9.1796875" defaultRowHeight="12.5" x14ac:dyDescent="0.25"/>
  <cols>
    <col min="1" max="1" width="4.7265625" style="276" customWidth="1"/>
    <col min="2" max="2" width="10.453125" style="276" customWidth="1"/>
    <col min="3" max="3" width="54.7265625" style="276" customWidth="1"/>
    <col min="4" max="4" width="7.81640625" style="276" customWidth="1"/>
    <col min="5" max="5" width="4.7265625" style="276" customWidth="1"/>
    <col min="6" max="13" width="20.1796875" style="276" customWidth="1"/>
    <col min="14" max="14" width="4.7265625" style="276" customWidth="1"/>
    <col min="15" max="15" width="10.453125" style="276" customWidth="1"/>
    <col min="16" max="16" width="15.7265625" style="276" customWidth="1"/>
    <col min="17" max="21" width="9.1796875" style="276"/>
    <col min="22" max="22" width="9.1796875" style="276" customWidth="1"/>
    <col min="23" max="16384" width="9.1796875" style="276"/>
  </cols>
  <sheetData>
    <row r="1" spans="2:17" ht="21" customHeight="1" x14ac:dyDescent="0.4">
      <c r="F1" s="194" t="s">
        <v>869</v>
      </c>
      <c r="L1" s="14" t="s">
        <v>1</v>
      </c>
      <c r="M1" s="340" t="s">
        <v>870</v>
      </c>
      <c r="Q1" s="339"/>
    </row>
    <row r="2" spans="2:17" ht="21" customHeight="1" x14ac:dyDescent="0.35">
      <c r="F2" s="2" t="s">
        <v>1090</v>
      </c>
      <c r="L2" s="14" t="s">
        <v>1167</v>
      </c>
      <c r="M2" s="340" t="str">
        <f>Start!H3</f>
        <v>XXXXXX</v>
      </c>
      <c r="Q2" s="339"/>
    </row>
    <row r="3" spans="2:17" ht="21" customHeight="1" x14ac:dyDescent="0.3">
      <c r="F3" s="186" t="s">
        <v>1016</v>
      </c>
      <c r="L3" s="14" t="s">
        <v>3</v>
      </c>
      <c r="M3" s="192" t="str">
        <f>Start!H4</f>
        <v>TT.MM.JJJJ</v>
      </c>
      <c r="Q3" s="339"/>
    </row>
    <row r="4" spans="2:17" ht="18" customHeight="1" x14ac:dyDescent="0.35">
      <c r="F4" s="19"/>
    </row>
    <row r="5" spans="2:17" ht="35.15" customHeight="1" x14ac:dyDescent="0.25">
      <c r="F5" s="857" t="s">
        <v>911</v>
      </c>
      <c r="G5" s="857"/>
      <c r="H5" s="857"/>
      <c r="I5" s="857"/>
      <c r="J5" s="857"/>
      <c r="K5" s="857"/>
      <c r="L5" s="358"/>
      <c r="M5" s="358"/>
    </row>
    <row r="6" spans="2:17" ht="18" customHeight="1" x14ac:dyDescent="0.25">
      <c r="F6" s="355"/>
      <c r="G6" s="355"/>
      <c r="H6" s="355"/>
      <c r="I6" s="355"/>
      <c r="J6" s="355"/>
      <c r="K6" s="355"/>
    </row>
    <row r="7" spans="2:17" ht="18" customHeight="1" x14ac:dyDescent="0.25">
      <c r="F7" s="355"/>
      <c r="G7" s="355"/>
      <c r="H7" s="355"/>
      <c r="I7" s="355"/>
      <c r="J7" s="355"/>
      <c r="K7" s="355"/>
    </row>
    <row r="8" spans="2:17" ht="18" customHeight="1" x14ac:dyDescent="0.25">
      <c r="F8" s="355"/>
      <c r="G8" s="355"/>
      <c r="H8" s="355"/>
      <c r="I8" s="355"/>
      <c r="J8" s="355"/>
      <c r="K8" s="355"/>
    </row>
    <row r="9" spans="2:17" ht="18" hidden="1" customHeight="1" x14ac:dyDescent="0.3">
      <c r="B9" s="269"/>
      <c r="F9" s="355"/>
      <c r="G9" s="355"/>
      <c r="H9" s="355"/>
      <c r="I9" s="355"/>
      <c r="J9" s="355"/>
      <c r="K9" s="355"/>
    </row>
    <row r="10" spans="2:17" ht="18" hidden="1" customHeight="1" x14ac:dyDescent="0.25">
      <c r="B10" s="270"/>
      <c r="F10" s="287"/>
      <c r="H10" s="287"/>
    </row>
    <row r="11" spans="2:17" ht="15" customHeight="1" x14ac:dyDescent="0.25">
      <c r="B11" s="271"/>
      <c r="D11" s="15"/>
      <c r="E11" s="6"/>
      <c r="F11" s="905" t="s">
        <v>1094</v>
      </c>
      <c r="G11" s="899" t="s">
        <v>905</v>
      </c>
      <c r="H11" s="900"/>
      <c r="I11" s="900"/>
      <c r="J11" s="900"/>
      <c r="K11" s="900"/>
      <c r="L11" s="901"/>
      <c r="M11" s="891" t="s">
        <v>1095</v>
      </c>
      <c r="N11" s="6"/>
    </row>
    <row r="12" spans="2:17" ht="12.75" customHeight="1" x14ac:dyDescent="0.3">
      <c r="B12" s="274"/>
      <c r="D12" s="15"/>
      <c r="E12" s="7"/>
      <c r="F12" s="874"/>
      <c r="G12" s="902"/>
      <c r="H12" s="903"/>
      <c r="I12" s="903"/>
      <c r="J12" s="903"/>
      <c r="K12" s="903"/>
      <c r="L12" s="904"/>
      <c r="M12" s="892"/>
      <c r="N12" s="7"/>
    </row>
    <row r="13" spans="2:17" ht="45" customHeight="1" x14ac:dyDescent="0.25">
      <c r="D13" s="15"/>
      <c r="E13" s="7"/>
      <c r="F13" s="875"/>
      <c r="G13" s="705" t="s">
        <v>1169</v>
      </c>
      <c r="H13" s="710"/>
      <c r="I13" s="705" t="s">
        <v>912</v>
      </c>
      <c r="J13" s="710"/>
      <c r="K13" s="863" t="s">
        <v>916</v>
      </c>
      <c r="L13" s="893" t="s">
        <v>915</v>
      </c>
      <c r="M13" s="875"/>
      <c r="N13" s="7"/>
    </row>
    <row r="14" spans="2:17" ht="20.25" customHeight="1" x14ac:dyDescent="0.25">
      <c r="B14" s="888" t="s">
        <v>672</v>
      </c>
      <c r="C14" s="888"/>
      <c r="D14" s="15"/>
      <c r="E14" s="7"/>
      <c r="F14" s="875"/>
      <c r="G14" s="893" t="s">
        <v>913</v>
      </c>
      <c r="H14" s="863" t="s">
        <v>914</v>
      </c>
      <c r="I14" s="895" t="s">
        <v>1172</v>
      </c>
      <c r="J14" s="863" t="s">
        <v>890</v>
      </c>
      <c r="K14" s="897"/>
      <c r="L14" s="898"/>
      <c r="M14" s="875"/>
      <c r="N14" s="7"/>
    </row>
    <row r="15" spans="2:17" ht="55" customHeight="1" x14ac:dyDescent="0.25">
      <c r="B15" s="888"/>
      <c r="C15" s="888"/>
      <c r="D15" s="15"/>
      <c r="E15" s="7"/>
      <c r="F15" s="876"/>
      <c r="G15" s="894"/>
      <c r="H15" s="864"/>
      <c r="I15" s="896"/>
      <c r="J15" s="864"/>
      <c r="K15" s="864"/>
      <c r="L15" s="894"/>
      <c r="M15" s="876"/>
      <c r="N15" s="7"/>
    </row>
    <row r="16" spans="2:17" ht="13" x14ac:dyDescent="0.25">
      <c r="D16" s="15"/>
      <c r="E16" s="7"/>
      <c r="F16" s="445" t="s">
        <v>355</v>
      </c>
      <c r="G16" s="445" t="s">
        <v>998</v>
      </c>
      <c r="H16" s="445" t="s">
        <v>999</v>
      </c>
      <c r="I16" s="452" t="s">
        <v>1000</v>
      </c>
      <c r="J16" s="445" t="s">
        <v>1002</v>
      </c>
      <c r="K16" s="357"/>
      <c r="L16" s="452" t="s">
        <v>1001</v>
      </c>
      <c r="M16" s="445"/>
      <c r="N16" s="7"/>
    </row>
    <row r="17" spans="1:16" ht="36" customHeight="1" x14ac:dyDescent="0.25">
      <c r="A17" s="140"/>
      <c r="B17" s="60" t="s">
        <v>366</v>
      </c>
      <c r="C17" s="61" t="s">
        <v>873</v>
      </c>
      <c r="D17" s="75" t="s">
        <v>2</v>
      </c>
      <c r="E17" s="8"/>
      <c r="F17" s="59" t="s">
        <v>668</v>
      </c>
      <c r="G17" s="3" t="s">
        <v>669</v>
      </c>
      <c r="H17" s="59" t="s">
        <v>670</v>
      </c>
      <c r="I17" s="3" t="s">
        <v>671</v>
      </c>
      <c r="J17" s="59" t="s">
        <v>676</v>
      </c>
      <c r="K17" s="3" t="s">
        <v>677</v>
      </c>
      <c r="L17" s="59" t="s">
        <v>678</v>
      </c>
      <c r="M17" s="3" t="s">
        <v>679</v>
      </c>
      <c r="N17" s="8"/>
      <c r="P17" s="510" t="s">
        <v>1076</v>
      </c>
    </row>
    <row r="18" spans="1:16" ht="35.15" customHeight="1" thickBot="1" x14ac:dyDescent="0.35">
      <c r="A18" s="81"/>
      <c r="B18" s="105" t="s">
        <v>399</v>
      </c>
      <c r="C18" s="106"/>
      <c r="D18" s="107" t="s">
        <v>18</v>
      </c>
      <c r="E18" s="5"/>
      <c r="F18" s="272">
        <f t="shared" ref="F18:M18" si="0">SUM(F19:F66)</f>
        <v>0</v>
      </c>
      <c r="G18" s="272">
        <f t="shared" si="0"/>
        <v>0</v>
      </c>
      <c r="H18" s="272">
        <f t="shared" si="0"/>
        <v>0</v>
      </c>
      <c r="I18" s="272">
        <f t="shared" si="0"/>
        <v>0</v>
      </c>
      <c r="J18" s="272">
        <f t="shared" si="0"/>
        <v>0</v>
      </c>
      <c r="K18" s="272">
        <f t="shared" si="0"/>
        <v>0</v>
      </c>
      <c r="L18" s="272">
        <f t="shared" si="0"/>
        <v>0</v>
      </c>
      <c r="M18" s="272">
        <f t="shared" si="0"/>
        <v>0</v>
      </c>
      <c r="N18" s="5"/>
    </row>
    <row r="19" spans="1:16" ht="16" customHeight="1" thickTop="1" thickBot="1" x14ac:dyDescent="0.3">
      <c r="A19" s="81"/>
      <c r="B19" s="93" t="s">
        <v>399</v>
      </c>
      <c r="C19" s="104" t="s">
        <v>424</v>
      </c>
      <c r="D19" s="76" t="s">
        <v>137</v>
      </c>
      <c r="E19" s="5">
        <v>1</v>
      </c>
      <c r="F19" s="10"/>
      <c r="G19" s="10"/>
      <c r="H19" s="10"/>
      <c r="I19" s="10"/>
      <c r="J19" s="10"/>
      <c r="K19" s="58">
        <f>'INP40.MELD'!F19</f>
        <v>0</v>
      </c>
      <c r="L19" s="58">
        <f>M19-F19-G19-K19+H19+I19+J19</f>
        <v>0</v>
      </c>
      <c r="M19" s="10"/>
      <c r="N19" s="5">
        <v>1</v>
      </c>
      <c r="P19" s="185" t="str">
        <f>IF(K19=0,"",IF(COUNTA(F19:J19,M19)=0,"Warnung",""))</f>
        <v/>
      </c>
    </row>
    <row r="20" spans="1:16" s="292" customFormat="1" ht="16" customHeight="1" thickTop="1" thickBot="1" x14ac:dyDescent="0.3">
      <c r="A20" s="81"/>
      <c r="B20" s="93" t="s">
        <v>399</v>
      </c>
      <c r="C20" s="104" t="s">
        <v>330</v>
      </c>
      <c r="D20" s="76" t="s">
        <v>138</v>
      </c>
      <c r="E20" s="5">
        <v>2</v>
      </c>
      <c r="F20" s="10"/>
      <c r="G20" s="10"/>
      <c r="H20" s="10"/>
      <c r="I20" s="10"/>
      <c r="J20" s="10"/>
      <c r="K20" s="58">
        <f>'INP40.MELD'!F20</f>
        <v>0</v>
      </c>
      <c r="L20" s="58">
        <f t="shared" ref="L20:L66" si="1">M20-F20-G20-K20+H20+I20+J20</f>
        <v>0</v>
      </c>
      <c r="M20" s="10"/>
      <c r="N20" s="5">
        <v>2</v>
      </c>
      <c r="P20" s="185" t="str">
        <f t="shared" ref="P20:P66" si="2">IF(K20=0,"",IF(COUNTA(F20:J20,M20)=0,"Warnung",""))</f>
        <v/>
      </c>
    </row>
    <row r="21" spans="1:16" s="292" customFormat="1" ht="16" customHeight="1" thickTop="1" thickBot="1" x14ac:dyDescent="0.3">
      <c r="A21" s="81"/>
      <c r="B21" s="93" t="s">
        <v>399</v>
      </c>
      <c r="C21" s="104" t="s">
        <v>736</v>
      </c>
      <c r="D21" s="76" t="s">
        <v>139</v>
      </c>
      <c r="E21" s="5">
        <v>39</v>
      </c>
      <c r="F21" s="10"/>
      <c r="G21" s="10"/>
      <c r="H21" s="10"/>
      <c r="I21" s="10"/>
      <c r="J21" s="10"/>
      <c r="K21" s="58">
        <f>'INP40.MELD'!F21</f>
        <v>0</v>
      </c>
      <c r="L21" s="58">
        <f t="shared" si="1"/>
        <v>0</v>
      </c>
      <c r="M21" s="10"/>
      <c r="N21" s="5">
        <v>39</v>
      </c>
      <c r="P21" s="185" t="str">
        <f t="shared" si="2"/>
        <v/>
      </c>
    </row>
    <row r="22" spans="1:16" s="292" customFormat="1" ht="16" customHeight="1" thickTop="1" thickBot="1" x14ac:dyDescent="0.3">
      <c r="A22" s="81"/>
      <c r="B22" s="93" t="s">
        <v>399</v>
      </c>
      <c r="C22" s="104" t="s">
        <v>19</v>
      </c>
      <c r="D22" s="76" t="s">
        <v>20</v>
      </c>
      <c r="E22" s="5">
        <v>3</v>
      </c>
      <c r="F22" s="10"/>
      <c r="G22" s="10"/>
      <c r="H22" s="10"/>
      <c r="I22" s="10"/>
      <c r="J22" s="10"/>
      <c r="K22" s="58">
        <f>'INP40.MELD'!F22</f>
        <v>0</v>
      </c>
      <c r="L22" s="58">
        <f t="shared" si="1"/>
        <v>0</v>
      </c>
      <c r="M22" s="10"/>
      <c r="N22" s="5">
        <v>3</v>
      </c>
      <c r="P22" s="185" t="str">
        <f t="shared" si="2"/>
        <v/>
      </c>
    </row>
    <row r="23" spans="1:16" s="292" customFormat="1" ht="16" customHeight="1" thickTop="1" thickBot="1" x14ac:dyDescent="0.3">
      <c r="A23" s="81"/>
      <c r="B23" s="93" t="s">
        <v>399</v>
      </c>
      <c r="C23" s="104" t="s">
        <v>425</v>
      </c>
      <c r="D23" s="76" t="s">
        <v>140</v>
      </c>
      <c r="E23" s="5">
        <v>44</v>
      </c>
      <c r="F23" s="10"/>
      <c r="G23" s="10"/>
      <c r="H23" s="10"/>
      <c r="I23" s="10"/>
      <c r="J23" s="10"/>
      <c r="K23" s="58">
        <f>'INP40.MELD'!F23</f>
        <v>0</v>
      </c>
      <c r="L23" s="58">
        <f t="shared" si="1"/>
        <v>0</v>
      </c>
      <c r="M23" s="10"/>
      <c r="N23" s="5">
        <v>44</v>
      </c>
      <c r="P23" s="185" t="str">
        <f t="shared" si="2"/>
        <v/>
      </c>
    </row>
    <row r="24" spans="1:16" s="292" customFormat="1" ht="16" customHeight="1" thickTop="1" thickBot="1" x14ac:dyDescent="0.3">
      <c r="A24" s="81"/>
      <c r="B24" s="93" t="s">
        <v>399</v>
      </c>
      <c r="C24" s="104" t="s">
        <v>21</v>
      </c>
      <c r="D24" s="76" t="s">
        <v>22</v>
      </c>
      <c r="E24" s="5">
        <v>4</v>
      </c>
      <c r="F24" s="10"/>
      <c r="G24" s="10"/>
      <c r="H24" s="10"/>
      <c r="I24" s="10"/>
      <c r="J24" s="10"/>
      <c r="K24" s="58">
        <f>'INP40.MELD'!F24</f>
        <v>0</v>
      </c>
      <c r="L24" s="58">
        <f t="shared" si="1"/>
        <v>0</v>
      </c>
      <c r="M24" s="10"/>
      <c r="N24" s="5">
        <v>4</v>
      </c>
      <c r="P24" s="185" t="str">
        <f t="shared" si="2"/>
        <v/>
      </c>
    </row>
    <row r="25" spans="1:16" s="292" customFormat="1" ht="16" customHeight="1" thickTop="1" thickBot="1" x14ac:dyDescent="0.3">
      <c r="A25" s="81"/>
      <c r="B25" s="93" t="s">
        <v>399</v>
      </c>
      <c r="C25" s="291" t="s">
        <v>24</v>
      </c>
      <c r="D25" s="76" t="s">
        <v>25</v>
      </c>
      <c r="E25" s="5">
        <v>6</v>
      </c>
      <c r="F25" s="10"/>
      <c r="G25" s="10"/>
      <c r="H25" s="10"/>
      <c r="I25" s="10"/>
      <c r="J25" s="10"/>
      <c r="K25" s="58">
        <f>'INP40.MELD'!F25</f>
        <v>0</v>
      </c>
      <c r="L25" s="58">
        <f t="shared" si="1"/>
        <v>0</v>
      </c>
      <c r="M25" s="10"/>
      <c r="N25" s="5">
        <v>6</v>
      </c>
      <c r="P25" s="185" t="str">
        <f t="shared" si="2"/>
        <v/>
      </c>
    </row>
    <row r="26" spans="1:16" s="292" customFormat="1" ht="16" customHeight="1" thickTop="1" thickBot="1" x14ac:dyDescent="0.3">
      <c r="A26" s="81"/>
      <c r="B26" s="93" t="s">
        <v>399</v>
      </c>
      <c r="C26" s="291" t="s">
        <v>358</v>
      </c>
      <c r="D26" s="97" t="s">
        <v>26</v>
      </c>
      <c r="E26" s="5">
        <v>5</v>
      </c>
      <c r="F26" s="10"/>
      <c r="G26" s="10"/>
      <c r="H26" s="10"/>
      <c r="I26" s="10"/>
      <c r="J26" s="10"/>
      <c r="K26" s="58">
        <f>'INP40.MELD'!F26</f>
        <v>0</v>
      </c>
      <c r="L26" s="58">
        <f t="shared" si="1"/>
        <v>0</v>
      </c>
      <c r="M26" s="10"/>
      <c r="N26" s="5">
        <v>5</v>
      </c>
      <c r="P26" s="185" t="str">
        <f t="shared" si="2"/>
        <v/>
      </c>
    </row>
    <row r="27" spans="1:16" s="292" customFormat="1" ht="16" customHeight="1" thickTop="1" thickBot="1" x14ac:dyDescent="0.3">
      <c r="A27" s="81"/>
      <c r="B27" s="93" t="s">
        <v>399</v>
      </c>
      <c r="C27" s="291" t="s">
        <v>27</v>
      </c>
      <c r="D27" s="76" t="s">
        <v>28</v>
      </c>
      <c r="E27" s="5">
        <v>27</v>
      </c>
      <c r="F27" s="10"/>
      <c r="G27" s="10"/>
      <c r="H27" s="10"/>
      <c r="I27" s="10"/>
      <c r="J27" s="10"/>
      <c r="K27" s="58">
        <f>'INP40.MELD'!F27</f>
        <v>0</v>
      </c>
      <c r="L27" s="58">
        <f t="shared" si="1"/>
        <v>0</v>
      </c>
      <c r="M27" s="10"/>
      <c r="N27" s="5">
        <v>27</v>
      </c>
      <c r="P27" s="185" t="str">
        <f t="shared" si="2"/>
        <v/>
      </c>
    </row>
    <row r="28" spans="1:16" s="292" customFormat="1" ht="16" customHeight="1" thickTop="1" thickBot="1" x14ac:dyDescent="0.3">
      <c r="A28" s="81"/>
      <c r="B28" s="93" t="s">
        <v>399</v>
      </c>
      <c r="C28" s="104" t="s">
        <v>818</v>
      </c>
      <c r="D28" s="76" t="s">
        <v>141</v>
      </c>
      <c r="E28" s="5">
        <v>50</v>
      </c>
      <c r="F28" s="10"/>
      <c r="G28" s="10"/>
      <c r="H28" s="10"/>
      <c r="I28" s="10"/>
      <c r="J28" s="10"/>
      <c r="K28" s="58">
        <f>'INP40.MELD'!F28</f>
        <v>0</v>
      </c>
      <c r="L28" s="58">
        <f t="shared" si="1"/>
        <v>0</v>
      </c>
      <c r="M28" s="10"/>
      <c r="N28" s="5">
        <v>50</v>
      </c>
      <c r="P28" s="185" t="str">
        <f t="shared" si="2"/>
        <v/>
      </c>
    </row>
    <row r="29" spans="1:16" s="292" customFormat="1" ht="16" customHeight="1" thickTop="1" thickBot="1" x14ac:dyDescent="0.3">
      <c r="A29" s="81"/>
      <c r="B29" s="93" t="s">
        <v>399</v>
      </c>
      <c r="C29" s="291" t="s">
        <v>364</v>
      </c>
      <c r="D29" s="97" t="s">
        <v>57</v>
      </c>
      <c r="E29" s="5">
        <v>7</v>
      </c>
      <c r="F29" s="10"/>
      <c r="G29" s="10"/>
      <c r="H29" s="10"/>
      <c r="I29" s="10"/>
      <c r="J29" s="10"/>
      <c r="K29" s="58">
        <f>'INP40.MELD'!F29</f>
        <v>0</v>
      </c>
      <c r="L29" s="58">
        <f t="shared" si="1"/>
        <v>0</v>
      </c>
      <c r="M29" s="10"/>
      <c r="N29" s="5">
        <v>7</v>
      </c>
      <c r="P29" s="185" t="str">
        <f t="shared" si="2"/>
        <v/>
      </c>
    </row>
    <row r="30" spans="1:16" s="292" customFormat="1" ht="16" customHeight="1" thickTop="1" thickBot="1" x14ac:dyDescent="0.3">
      <c r="A30" s="81"/>
      <c r="B30" s="93" t="s">
        <v>399</v>
      </c>
      <c r="C30" s="291" t="s">
        <v>360</v>
      </c>
      <c r="D30" s="97" t="s">
        <v>34</v>
      </c>
      <c r="E30" s="5">
        <v>8</v>
      </c>
      <c r="F30" s="10"/>
      <c r="G30" s="10"/>
      <c r="H30" s="10"/>
      <c r="I30" s="10"/>
      <c r="J30" s="10"/>
      <c r="K30" s="58">
        <f>'INP40.MELD'!F30</f>
        <v>0</v>
      </c>
      <c r="L30" s="58">
        <f t="shared" si="1"/>
        <v>0</v>
      </c>
      <c r="M30" s="10"/>
      <c r="N30" s="5">
        <v>8</v>
      </c>
      <c r="P30" s="185" t="str">
        <f t="shared" si="2"/>
        <v/>
      </c>
    </row>
    <row r="31" spans="1:16" s="292" customFormat="1" ht="16" customHeight="1" thickTop="1" thickBot="1" x14ac:dyDescent="0.3">
      <c r="A31" s="81"/>
      <c r="B31" s="93" t="s">
        <v>399</v>
      </c>
      <c r="C31" s="104" t="s">
        <v>340</v>
      </c>
      <c r="D31" s="76" t="s">
        <v>142</v>
      </c>
      <c r="E31" s="5">
        <v>9</v>
      </c>
      <c r="F31" s="10"/>
      <c r="G31" s="10"/>
      <c r="H31" s="10"/>
      <c r="I31" s="10"/>
      <c r="J31" s="10"/>
      <c r="K31" s="58">
        <f>'INP40.MELD'!F31</f>
        <v>0</v>
      </c>
      <c r="L31" s="58">
        <f t="shared" si="1"/>
        <v>0</v>
      </c>
      <c r="M31" s="10"/>
      <c r="N31" s="5">
        <v>9</v>
      </c>
      <c r="P31" s="185" t="str">
        <f t="shared" si="2"/>
        <v/>
      </c>
    </row>
    <row r="32" spans="1:16" s="292" customFormat="1" ht="16" customHeight="1" thickTop="1" thickBot="1" x14ac:dyDescent="0.3">
      <c r="A32" s="81"/>
      <c r="B32" s="93" t="s">
        <v>399</v>
      </c>
      <c r="C32" s="291" t="s">
        <v>31</v>
      </c>
      <c r="D32" s="76" t="s">
        <v>32</v>
      </c>
      <c r="E32" s="5">
        <v>10</v>
      </c>
      <c r="F32" s="10"/>
      <c r="G32" s="10"/>
      <c r="H32" s="10"/>
      <c r="I32" s="10"/>
      <c r="J32" s="10"/>
      <c r="K32" s="58">
        <f>'INP40.MELD'!F32</f>
        <v>0</v>
      </c>
      <c r="L32" s="58">
        <f t="shared" si="1"/>
        <v>0</v>
      </c>
      <c r="M32" s="10"/>
      <c r="N32" s="5">
        <v>10</v>
      </c>
      <c r="P32" s="185" t="str">
        <f t="shared" si="2"/>
        <v/>
      </c>
    </row>
    <row r="33" spans="1:16" s="292" customFormat="1" ht="16" customHeight="1" thickTop="1" thickBot="1" x14ac:dyDescent="0.3">
      <c r="A33" s="81"/>
      <c r="B33" s="93" t="s">
        <v>399</v>
      </c>
      <c r="C33" s="104" t="s">
        <v>339</v>
      </c>
      <c r="D33" s="76" t="s">
        <v>143</v>
      </c>
      <c r="E33" s="5">
        <v>228</v>
      </c>
      <c r="F33" s="10"/>
      <c r="G33" s="10"/>
      <c r="H33" s="10"/>
      <c r="I33" s="10"/>
      <c r="J33" s="10"/>
      <c r="K33" s="58">
        <f>'INP40.MELD'!F33</f>
        <v>0</v>
      </c>
      <c r="L33" s="58">
        <f t="shared" si="1"/>
        <v>0</v>
      </c>
      <c r="M33" s="10"/>
      <c r="N33" s="5">
        <v>228</v>
      </c>
      <c r="P33" s="185" t="str">
        <f t="shared" si="2"/>
        <v/>
      </c>
    </row>
    <row r="34" spans="1:16" s="292" customFormat="1" ht="16" customHeight="1" thickTop="1" thickBot="1" x14ac:dyDescent="0.3">
      <c r="A34" s="81"/>
      <c r="B34" s="93" t="s">
        <v>399</v>
      </c>
      <c r="C34" s="104" t="s">
        <v>426</v>
      </c>
      <c r="D34" s="76" t="s">
        <v>144</v>
      </c>
      <c r="E34" s="5">
        <v>34</v>
      </c>
      <c r="F34" s="10"/>
      <c r="G34" s="10"/>
      <c r="H34" s="10"/>
      <c r="I34" s="10"/>
      <c r="J34" s="10"/>
      <c r="K34" s="58">
        <f>'INP40.MELD'!F34</f>
        <v>0</v>
      </c>
      <c r="L34" s="58">
        <f t="shared" si="1"/>
        <v>0</v>
      </c>
      <c r="M34" s="10"/>
      <c r="N34" s="5">
        <v>34</v>
      </c>
      <c r="P34" s="185" t="str">
        <f t="shared" si="2"/>
        <v/>
      </c>
    </row>
    <row r="35" spans="1:16" s="292" customFormat="1" ht="16" customHeight="1" thickTop="1" thickBot="1" x14ac:dyDescent="0.3">
      <c r="A35" s="81"/>
      <c r="B35" s="93" t="s">
        <v>399</v>
      </c>
      <c r="C35" s="104" t="s">
        <v>341</v>
      </c>
      <c r="D35" s="76" t="s">
        <v>145</v>
      </c>
      <c r="E35" s="5">
        <v>230</v>
      </c>
      <c r="F35" s="10"/>
      <c r="G35" s="10"/>
      <c r="H35" s="10"/>
      <c r="I35" s="10"/>
      <c r="J35" s="10"/>
      <c r="K35" s="58">
        <f>'INP40.MELD'!F35</f>
        <v>0</v>
      </c>
      <c r="L35" s="58">
        <f t="shared" si="1"/>
        <v>0</v>
      </c>
      <c r="M35" s="10"/>
      <c r="N35" s="5">
        <v>230</v>
      </c>
      <c r="P35" s="185" t="str">
        <f t="shared" si="2"/>
        <v/>
      </c>
    </row>
    <row r="36" spans="1:16" ht="16" customHeight="1" thickTop="1" thickBot="1" x14ac:dyDescent="0.3">
      <c r="A36" s="81"/>
      <c r="B36" s="93" t="s">
        <v>399</v>
      </c>
      <c r="C36" s="102" t="s">
        <v>29</v>
      </c>
      <c r="D36" s="76" t="s">
        <v>30</v>
      </c>
      <c r="E36" s="5">
        <v>11</v>
      </c>
      <c r="F36" s="10"/>
      <c r="G36" s="10"/>
      <c r="H36" s="10"/>
      <c r="I36" s="10"/>
      <c r="J36" s="10"/>
      <c r="K36" s="58">
        <f>'INP40.MELD'!F36</f>
        <v>0</v>
      </c>
      <c r="L36" s="58">
        <f t="shared" si="1"/>
        <v>0</v>
      </c>
      <c r="M36" s="10"/>
      <c r="N36" s="5">
        <v>11</v>
      </c>
      <c r="P36" s="185" t="str">
        <f t="shared" si="2"/>
        <v/>
      </c>
    </row>
    <row r="37" spans="1:16" ht="16" customHeight="1" thickTop="1" thickBot="1" x14ac:dyDescent="0.3">
      <c r="A37" s="81"/>
      <c r="B37" s="93" t="s">
        <v>399</v>
      </c>
      <c r="C37" s="102" t="s">
        <v>61</v>
      </c>
      <c r="D37" s="76" t="s">
        <v>62</v>
      </c>
      <c r="E37" s="5">
        <v>12</v>
      </c>
      <c r="F37" s="10"/>
      <c r="G37" s="10"/>
      <c r="H37" s="10"/>
      <c r="I37" s="10"/>
      <c r="J37" s="10"/>
      <c r="K37" s="58">
        <f>'INP40.MELD'!F37</f>
        <v>0</v>
      </c>
      <c r="L37" s="58">
        <f t="shared" si="1"/>
        <v>0</v>
      </c>
      <c r="M37" s="10"/>
      <c r="N37" s="5">
        <v>12</v>
      </c>
      <c r="P37" s="185" t="str">
        <f t="shared" si="2"/>
        <v/>
      </c>
    </row>
    <row r="38" spans="1:16" ht="16" customHeight="1" thickTop="1" thickBot="1" x14ac:dyDescent="0.3">
      <c r="A38" s="81"/>
      <c r="B38" s="93" t="s">
        <v>399</v>
      </c>
      <c r="C38" s="102" t="s">
        <v>361</v>
      </c>
      <c r="D38" s="97" t="s">
        <v>35</v>
      </c>
      <c r="E38" s="5">
        <v>13</v>
      </c>
      <c r="F38" s="10"/>
      <c r="G38" s="10"/>
      <c r="H38" s="10"/>
      <c r="I38" s="10"/>
      <c r="J38" s="10"/>
      <c r="K38" s="58">
        <f>'INP40.MELD'!F38</f>
        <v>0</v>
      </c>
      <c r="L38" s="58">
        <f t="shared" si="1"/>
        <v>0</v>
      </c>
      <c r="M38" s="10"/>
      <c r="N38" s="5">
        <v>13</v>
      </c>
      <c r="P38" s="185" t="str">
        <f t="shared" si="2"/>
        <v/>
      </c>
    </row>
    <row r="39" spans="1:16" ht="16" customHeight="1" thickTop="1" thickBot="1" x14ac:dyDescent="0.3">
      <c r="A39" s="81"/>
      <c r="B39" s="93" t="s">
        <v>399</v>
      </c>
      <c r="C39" s="101" t="s">
        <v>342</v>
      </c>
      <c r="D39" s="76" t="s">
        <v>146</v>
      </c>
      <c r="E39" s="5">
        <v>229</v>
      </c>
      <c r="F39" s="10"/>
      <c r="G39" s="10"/>
      <c r="H39" s="10"/>
      <c r="I39" s="10"/>
      <c r="J39" s="10"/>
      <c r="K39" s="58">
        <f>'INP40.MELD'!F39</f>
        <v>0</v>
      </c>
      <c r="L39" s="58">
        <f t="shared" si="1"/>
        <v>0</v>
      </c>
      <c r="M39" s="10"/>
      <c r="N39" s="5">
        <v>229</v>
      </c>
      <c r="P39" s="185" t="str">
        <f t="shared" si="2"/>
        <v/>
      </c>
    </row>
    <row r="40" spans="1:16" ht="16" customHeight="1" thickTop="1" thickBot="1" x14ac:dyDescent="0.3">
      <c r="A40" s="81"/>
      <c r="B40" s="93" t="s">
        <v>399</v>
      </c>
      <c r="C40" s="102" t="s">
        <v>64</v>
      </c>
      <c r="D40" s="76" t="s">
        <v>65</v>
      </c>
      <c r="E40" s="5">
        <v>45</v>
      </c>
      <c r="F40" s="10"/>
      <c r="G40" s="10"/>
      <c r="H40" s="10"/>
      <c r="I40" s="10"/>
      <c r="J40" s="10"/>
      <c r="K40" s="58">
        <f>'INP40.MELD'!F40</f>
        <v>0</v>
      </c>
      <c r="L40" s="58">
        <f t="shared" si="1"/>
        <v>0</v>
      </c>
      <c r="M40" s="10"/>
      <c r="N40" s="5">
        <v>45</v>
      </c>
      <c r="P40" s="185" t="str">
        <f t="shared" si="2"/>
        <v/>
      </c>
    </row>
    <row r="41" spans="1:16" ht="16" customHeight="1" thickTop="1" thickBot="1" x14ac:dyDescent="0.3">
      <c r="A41" s="81"/>
      <c r="B41" s="93" t="s">
        <v>399</v>
      </c>
      <c r="C41" s="102" t="s">
        <v>37</v>
      </c>
      <c r="D41" s="76" t="s">
        <v>38</v>
      </c>
      <c r="E41" s="5">
        <v>28</v>
      </c>
      <c r="F41" s="10"/>
      <c r="G41" s="10"/>
      <c r="H41" s="10"/>
      <c r="I41" s="10"/>
      <c r="J41" s="10"/>
      <c r="K41" s="58">
        <f>'INP40.MELD'!F41</f>
        <v>0</v>
      </c>
      <c r="L41" s="58">
        <f t="shared" si="1"/>
        <v>0</v>
      </c>
      <c r="M41" s="10"/>
      <c r="N41" s="5">
        <v>28</v>
      </c>
      <c r="P41" s="185" t="str">
        <f t="shared" si="2"/>
        <v/>
      </c>
    </row>
    <row r="42" spans="1:16" ht="16" customHeight="1" thickTop="1" thickBot="1" x14ac:dyDescent="0.3">
      <c r="A42" s="81"/>
      <c r="B42" s="93" t="s">
        <v>399</v>
      </c>
      <c r="C42" s="102" t="s">
        <v>39</v>
      </c>
      <c r="D42" s="76" t="s">
        <v>40</v>
      </c>
      <c r="E42" s="5">
        <v>29</v>
      </c>
      <c r="F42" s="10"/>
      <c r="G42" s="10"/>
      <c r="H42" s="10"/>
      <c r="I42" s="10"/>
      <c r="J42" s="10"/>
      <c r="K42" s="58">
        <f>'INP40.MELD'!F42</f>
        <v>0</v>
      </c>
      <c r="L42" s="58">
        <f t="shared" si="1"/>
        <v>0</v>
      </c>
      <c r="M42" s="10"/>
      <c r="N42" s="5">
        <v>29</v>
      </c>
      <c r="P42" s="185" t="str">
        <f t="shared" si="2"/>
        <v/>
      </c>
    </row>
    <row r="43" spans="1:16" ht="16" customHeight="1" thickTop="1" thickBot="1" x14ac:dyDescent="0.3">
      <c r="A43" s="81"/>
      <c r="B43" s="93" t="s">
        <v>399</v>
      </c>
      <c r="C43" s="102" t="s">
        <v>41</v>
      </c>
      <c r="D43" s="76" t="s">
        <v>42</v>
      </c>
      <c r="E43" s="5">
        <v>15</v>
      </c>
      <c r="F43" s="10"/>
      <c r="G43" s="10"/>
      <c r="H43" s="10"/>
      <c r="I43" s="10"/>
      <c r="J43" s="10"/>
      <c r="K43" s="58">
        <f>'INP40.MELD'!F43</f>
        <v>0</v>
      </c>
      <c r="L43" s="58">
        <f t="shared" si="1"/>
        <v>0</v>
      </c>
      <c r="M43" s="10"/>
      <c r="N43" s="5">
        <v>15</v>
      </c>
      <c r="P43" s="185" t="str">
        <f t="shared" si="2"/>
        <v/>
      </c>
    </row>
    <row r="44" spans="1:16" ht="16" customHeight="1" thickTop="1" thickBot="1" x14ac:dyDescent="0.3">
      <c r="A44" s="81"/>
      <c r="B44" s="93" t="s">
        <v>399</v>
      </c>
      <c r="C44" s="102" t="s">
        <v>362</v>
      </c>
      <c r="D44" s="97" t="s">
        <v>45</v>
      </c>
      <c r="E44" s="5">
        <v>16</v>
      </c>
      <c r="F44" s="10"/>
      <c r="G44" s="10"/>
      <c r="H44" s="10"/>
      <c r="I44" s="10"/>
      <c r="J44" s="10"/>
      <c r="K44" s="58">
        <f>'INP40.MELD'!F44</f>
        <v>0</v>
      </c>
      <c r="L44" s="58">
        <f t="shared" si="1"/>
        <v>0</v>
      </c>
      <c r="M44" s="10"/>
      <c r="N44" s="5">
        <v>16</v>
      </c>
      <c r="P44" s="185" t="str">
        <f t="shared" si="2"/>
        <v/>
      </c>
    </row>
    <row r="45" spans="1:16" ht="16" customHeight="1" thickTop="1" thickBot="1" x14ac:dyDescent="0.3">
      <c r="A45" s="81"/>
      <c r="B45" s="93" t="s">
        <v>399</v>
      </c>
      <c r="C45" s="591" t="s">
        <v>1189</v>
      </c>
      <c r="D45" s="76" t="s">
        <v>147</v>
      </c>
      <c r="E45" s="5">
        <v>47</v>
      </c>
      <c r="F45" s="10"/>
      <c r="G45" s="10"/>
      <c r="H45" s="10"/>
      <c r="I45" s="10"/>
      <c r="J45" s="10"/>
      <c r="K45" s="58">
        <f>'INP40.MELD'!F45</f>
        <v>0</v>
      </c>
      <c r="L45" s="58">
        <f t="shared" si="1"/>
        <v>0</v>
      </c>
      <c r="M45" s="10"/>
      <c r="N45" s="5">
        <v>47</v>
      </c>
      <c r="P45" s="185" t="str">
        <f t="shared" si="2"/>
        <v/>
      </c>
    </row>
    <row r="46" spans="1:16" ht="16" customHeight="1" thickTop="1" thickBot="1" x14ac:dyDescent="0.3">
      <c r="A46" s="81"/>
      <c r="B46" s="93" t="s">
        <v>399</v>
      </c>
      <c r="C46" s="101" t="s">
        <v>427</v>
      </c>
      <c r="D46" s="76" t="s">
        <v>148</v>
      </c>
      <c r="E46" s="5">
        <v>41</v>
      </c>
      <c r="F46" s="10"/>
      <c r="G46" s="10"/>
      <c r="H46" s="10"/>
      <c r="I46" s="10"/>
      <c r="J46" s="10"/>
      <c r="K46" s="58">
        <f>'INP40.MELD'!F46</f>
        <v>0</v>
      </c>
      <c r="L46" s="58">
        <f t="shared" si="1"/>
        <v>0</v>
      </c>
      <c r="M46" s="10"/>
      <c r="N46" s="5">
        <v>41</v>
      </c>
      <c r="P46" s="185" t="str">
        <f t="shared" si="2"/>
        <v/>
      </c>
    </row>
    <row r="47" spans="1:16" ht="16" customHeight="1" thickTop="1" thickBot="1" x14ac:dyDescent="0.3">
      <c r="A47" s="81"/>
      <c r="B47" s="93" t="s">
        <v>399</v>
      </c>
      <c r="C47" s="101" t="s">
        <v>428</v>
      </c>
      <c r="D47" s="76" t="s">
        <v>149</v>
      </c>
      <c r="E47" s="5">
        <v>236</v>
      </c>
      <c r="F47" s="10"/>
      <c r="G47" s="10"/>
      <c r="H47" s="10"/>
      <c r="I47" s="10"/>
      <c r="J47" s="10"/>
      <c r="K47" s="58">
        <f>'INP40.MELD'!F47</f>
        <v>0</v>
      </c>
      <c r="L47" s="58">
        <f t="shared" si="1"/>
        <v>0</v>
      </c>
      <c r="M47" s="10"/>
      <c r="N47" s="5">
        <v>236</v>
      </c>
      <c r="P47" s="185" t="str">
        <f t="shared" si="2"/>
        <v/>
      </c>
    </row>
    <row r="48" spans="1:16" ht="16" customHeight="1" thickTop="1" thickBot="1" x14ac:dyDescent="0.3">
      <c r="A48" s="81"/>
      <c r="B48" s="93" t="s">
        <v>399</v>
      </c>
      <c r="C48" s="102" t="s">
        <v>46</v>
      </c>
      <c r="D48" s="76" t="s">
        <v>47</v>
      </c>
      <c r="E48" s="5">
        <v>18</v>
      </c>
      <c r="F48" s="10"/>
      <c r="G48" s="10"/>
      <c r="H48" s="10"/>
      <c r="I48" s="10"/>
      <c r="J48" s="10"/>
      <c r="K48" s="58">
        <f>'INP40.MELD'!F48</f>
        <v>0</v>
      </c>
      <c r="L48" s="58">
        <f t="shared" si="1"/>
        <v>0</v>
      </c>
      <c r="M48" s="10"/>
      <c r="N48" s="5">
        <v>18</v>
      </c>
      <c r="P48" s="185" t="str">
        <f t="shared" si="2"/>
        <v/>
      </c>
    </row>
    <row r="49" spans="1:16" ht="16" customHeight="1" thickTop="1" thickBot="1" x14ac:dyDescent="0.3">
      <c r="A49" s="81"/>
      <c r="B49" s="93" t="s">
        <v>399</v>
      </c>
      <c r="C49" s="102" t="s">
        <v>365</v>
      </c>
      <c r="D49" s="97" t="s">
        <v>63</v>
      </c>
      <c r="E49" s="5">
        <v>19</v>
      </c>
      <c r="F49" s="10"/>
      <c r="G49" s="10"/>
      <c r="H49" s="10"/>
      <c r="I49" s="10"/>
      <c r="J49" s="10"/>
      <c r="K49" s="58">
        <f>'INP40.MELD'!F49</f>
        <v>0</v>
      </c>
      <c r="L49" s="58">
        <f t="shared" si="1"/>
        <v>0</v>
      </c>
      <c r="M49" s="10"/>
      <c r="N49" s="5">
        <v>19</v>
      </c>
      <c r="P49" s="185" t="str">
        <f t="shared" si="2"/>
        <v/>
      </c>
    </row>
    <row r="50" spans="1:16" ht="16" customHeight="1" thickTop="1" thickBot="1" x14ac:dyDescent="0.3">
      <c r="A50" s="81"/>
      <c r="B50" s="93" t="s">
        <v>399</v>
      </c>
      <c r="C50" s="102" t="s">
        <v>48</v>
      </c>
      <c r="D50" s="76" t="s">
        <v>49</v>
      </c>
      <c r="E50" s="5">
        <v>20</v>
      </c>
      <c r="F50" s="10"/>
      <c r="G50" s="10"/>
      <c r="H50" s="10"/>
      <c r="I50" s="10"/>
      <c r="J50" s="10"/>
      <c r="K50" s="58">
        <f>'INP40.MELD'!F50</f>
        <v>0</v>
      </c>
      <c r="L50" s="58">
        <f t="shared" si="1"/>
        <v>0</v>
      </c>
      <c r="M50" s="10"/>
      <c r="N50" s="5">
        <v>20</v>
      </c>
      <c r="P50" s="185" t="str">
        <f t="shared" si="2"/>
        <v/>
      </c>
    </row>
    <row r="51" spans="1:16" ht="16" customHeight="1" thickTop="1" thickBot="1" x14ac:dyDescent="0.3">
      <c r="A51" s="81"/>
      <c r="B51" s="93" t="s">
        <v>399</v>
      </c>
      <c r="C51" s="102" t="s">
        <v>50</v>
      </c>
      <c r="D51" s="76" t="s">
        <v>51</v>
      </c>
      <c r="E51" s="5">
        <v>21</v>
      </c>
      <c r="F51" s="10"/>
      <c r="G51" s="10"/>
      <c r="H51" s="10"/>
      <c r="I51" s="10"/>
      <c r="J51" s="10"/>
      <c r="K51" s="58">
        <f>'INP40.MELD'!F51</f>
        <v>0</v>
      </c>
      <c r="L51" s="58">
        <f t="shared" si="1"/>
        <v>0</v>
      </c>
      <c r="M51" s="10"/>
      <c r="N51" s="5">
        <v>21</v>
      </c>
      <c r="P51" s="185" t="str">
        <f t="shared" si="2"/>
        <v/>
      </c>
    </row>
    <row r="52" spans="1:16" ht="16" customHeight="1" thickTop="1" thickBot="1" x14ac:dyDescent="0.3">
      <c r="A52" s="81"/>
      <c r="B52" s="93" t="s">
        <v>399</v>
      </c>
      <c r="C52" s="102" t="s">
        <v>363</v>
      </c>
      <c r="D52" s="97" t="s">
        <v>52</v>
      </c>
      <c r="E52" s="5">
        <v>22</v>
      </c>
      <c r="F52" s="10"/>
      <c r="G52" s="10"/>
      <c r="H52" s="10"/>
      <c r="I52" s="10"/>
      <c r="J52" s="10"/>
      <c r="K52" s="58">
        <f>'INP40.MELD'!F52</f>
        <v>0</v>
      </c>
      <c r="L52" s="58">
        <f t="shared" si="1"/>
        <v>0</v>
      </c>
      <c r="M52" s="10"/>
      <c r="N52" s="5">
        <v>22</v>
      </c>
      <c r="P52" s="185" t="str">
        <f t="shared" si="2"/>
        <v/>
      </c>
    </row>
    <row r="53" spans="1:16" ht="16" customHeight="1" thickTop="1" thickBot="1" x14ac:dyDescent="0.3">
      <c r="A53" s="81"/>
      <c r="B53" s="93" t="s">
        <v>399</v>
      </c>
      <c r="C53" s="102" t="s">
        <v>53</v>
      </c>
      <c r="D53" s="76" t="s">
        <v>54</v>
      </c>
      <c r="E53" s="5">
        <v>23</v>
      </c>
      <c r="F53" s="10"/>
      <c r="G53" s="10"/>
      <c r="H53" s="10"/>
      <c r="I53" s="10"/>
      <c r="J53" s="10"/>
      <c r="K53" s="58">
        <f>'INP40.MELD'!F53</f>
        <v>0</v>
      </c>
      <c r="L53" s="58">
        <f t="shared" si="1"/>
        <v>0</v>
      </c>
      <c r="M53" s="10"/>
      <c r="N53" s="5">
        <v>23</v>
      </c>
      <c r="P53" s="185" t="str">
        <f t="shared" si="2"/>
        <v/>
      </c>
    </row>
    <row r="54" spans="1:16" ht="16" customHeight="1" thickTop="1" thickBot="1" x14ac:dyDescent="0.3">
      <c r="A54" s="81"/>
      <c r="B54" s="93" t="s">
        <v>399</v>
      </c>
      <c r="C54" s="102" t="s">
        <v>1190</v>
      </c>
      <c r="D54" s="76" t="s">
        <v>66</v>
      </c>
      <c r="E54" s="5">
        <v>42</v>
      </c>
      <c r="F54" s="10"/>
      <c r="G54" s="10"/>
      <c r="H54" s="10"/>
      <c r="I54" s="10"/>
      <c r="J54" s="10"/>
      <c r="K54" s="58">
        <f>'INP40.MELD'!F54</f>
        <v>0</v>
      </c>
      <c r="L54" s="58">
        <f t="shared" si="1"/>
        <v>0</v>
      </c>
      <c r="M54" s="10"/>
      <c r="N54" s="5">
        <v>42</v>
      </c>
      <c r="P54" s="185" t="str">
        <f t="shared" si="2"/>
        <v/>
      </c>
    </row>
    <row r="55" spans="1:16" ht="16" customHeight="1" thickTop="1" thickBot="1" x14ac:dyDescent="0.3">
      <c r="A55" s="81"/>
      <c r="B55" s="93" t="s">
        <v>399</v>
      </c>
      <c r="C55" s="101" t="s">
        <v>430</v>
      </c>
      <c r="D55" s="76" t="s">
        <v>151</v>
      </c>
      <c r="E55" s="5">
        <v>24</v>
      </c>
      <c r="F55" s="10"/>
      <c r="G55" s="10"/>
      <c r="H55" s="10"/>
      <c r="I55" s="10"/>
      <c r="J55" s="10"/>
      <c r="K55" s="58">
        <f>'INP40.MELD'!F55</f>
        <v>0</v>
      </c>
      <c r="L55" s="58">
        <f t="shared" si="1"/>
        <v>0</v>
      </c>
      <c r="M55" s="10"/>
      <c r="N55" s="5">
        <v>24</v>
      </c>
      <c r="P55" s="185" t="str">
        <f t="shared" si="2"/>
        <v/>
      </c>
    </row>
    <row r="56" spans="1:16" ht="16" customHeight="1" thickTop="1" thickBot="1" x14ac:dyDescent="0.3">
      <c r="A56" s="81"/>
      <c r="B56" s="93" t="s">
        <v>399</v>
      </c>
      <c r="C56" s="102" t="s">
        <v>58</v>
      </c>
      <c r="D56" s="76" t="s">
        <v>59</v>
      </c>
      <c r="E56" s="5">
        <v>25</v>
      </c>
      <c r="F56" s="10"/>
      <c r="G56" s="10"/>
      <c r="H56" s="10"/>
      <c r="I56" s="10"/>
      <c r="J56" s="10"/>
      <c r="K56" s="58">
        <f>'INP40.MELD'!F56</f>
        <v>0</v>
      </c>
      <c r="L56" s="58">
        <f t="shared" si="1"/>
        <v>0</v>
      </c>
      <c r="M56" s="10"/>
      <c r="N56" s="5">
        <v>25</v>
      </c>
      <c r="P56" s="185" t="str">
        <f t="shared" si="2"/>
        <v/>
      </c>
    </row>
    <row r="57" spans="1:16" ht="16" customHeight="1" thickTop="1" thickBot="1" x14ac:dyDescent="0.3">
      <c r="A57" s="81"/>
      <c r="B57" s="93" t="s">
        <v>399</v>
      </c>
      <c r="C57" s="101" t="s">
        <v>429</v>
      </c>
      <c r="D57" s="76" t="s">
        <v>150</v>
      </c>
      <c r="E57" s="5">
        <v>48</v>
      </c>
      <c r="F57" s="10"/>
      <c r="G57" s="10"/>
      <c r="H57" s="10"/>
      <c r="I57" s="10"/>
      <c r="J57" s="10"/>
      <c r="K57" s="58">
        <f>'INP40.MELD'!F57</f>
        <v>0</v>
      </c>
      <c r="L57" s="58">
        <f t="shared" si="1"/>
        <v>0</v>
      </c>
      <c r="M57" s="10"/>
      <c r="N57" s="5">
        <v>48</v>
      </c>
      <c r="P57" s="185" t="str">
        <f t="shared" si="2"/>
        <v/>
      </c>
    </row>
    <row r="58" spans="1:16" ht="16" customHeight="1" thickTop="1" thickBot="1" x14ac:dyDescent="0.3">
      <c r="A58" s="81"/>
      <c r="B58" s="93" t="s">
        <v>399</v>
      </c>
      <c r="C58" s="102" t="s">
        <v>838</v>
      </c>
      <c r="D58" s="76" t="s">
        <v>56</v>
      </c>
      <c r="E58" s="5">
        <v>49</v>
      </c>
      <c r="F58" s="10"/>
      <c r="G58" s="10"/>
      <c r="H58" s="10"/>
      <c r="I58" s="10"/>
      <c r="J58" s="10"/>
      <c r="K58" s="58">
        <f>'INP40.MELD'!F58</f>
        <v>0</v>
      </c>
      <c r="L58" s="58">
        <f t="shared" si="1"/>
        <v>0</v>
      </c>
      <c r="M58" s="10"/>
      <c r="N58" s="5">
        <v>49</v>
      </c>
      <c r="P58" s="185" t="str">
        <f t="shared" si="2"/>
        <v/>
      </c>
    </row>
    <row r="59" spans="1:16" ht="16" customHeight="1" thickTop="1" thickBot="1" x14ac:dyDescent="0.3">
      <c r="A59" s="81"/>
      <c r="B59" s="93" t="s">
        <v>399</v>
      </c>
      <c r="C59" s="102" t="s">
        <v>389</v>
      </c>
      <c r="D59" s="76" t="s">
        <v>55</v>
      </c>
      <c r="E59" s="5">
        <v>46</v>
      </c>
      <c r="F59" s="10"/>
      <c r="G59" s="10"/>
      <c r="H59" s="10"/>
      <c r="I59" s="10"/>
      <c r="J59" s="10"/>
      <c r="K59" s="58">
        <f>'INP40.MELD'!F59</f>
        <v>0</v>
      </c>
      <c r="L59" s="58">
        <f t="shared" si="1"/>
        <v>0</v>
      </c>
      <c r="M59" s="10"/>
      <c r="N59" s="5">
        <v>46</v>
      </c>
      <c r="P59" s="185" t="str">
        <f t="shared" si="2"/>
        <v/>
      </c>
    </row>
    <row r="60" spans="1:16" ht="16" customHeight="1" thickTop="1" thickBot="1" x14ac:dyDescent="0.3">
      <c r="A60" s="81"/>
      <c r="B60" s="93" t="s">
        <v>399</v>
      </c>
      <c r="C60" s="102" t="s">
        <v>359</v>
      </c>
      <c r="D60" s="97" t="s">
        <v>33</v>
      </c>
      <c r="E60" s="5">
        <v>30</v>
      </c>
      <c r="F60" s="10"/>
      <c r="G60" s="10"/>
      <c r="H60" s="10"/>
      <c r="I60" s="10"/>
      <c r="J60" s="10"/>
      <c r="K60" s="58">
        <f>'INP40.MELD'!F60</f>
        <v>0</v>
      </c>
      <c r="L60" s="58">
        <f t="shared" si="1"/>
        <v>0</v>
      </c>
      <c r="M60" s="10"/>
      <c r="N60" s="5">
        <v>30</v>
      </c>
      <c r="P60" s="185" t="str">
        <f t="shared" si="2"/>
        <v/>
      </c>
    </row>
    <row r="61" spans="1:16" ht="16" customHeight="1" thickTop="1" thickBot="1" x14ac:dyDescent="0.3">
      <c r="A61" s="81"/>
      <c r="B61" s="93" t="s">
        <v>399</v>
      </c>
      <c r="C61" s="102" t="s">
        <v>1192</v>
      </c>
      <c r="D61" s="76" t="s">
        <v>23</v>
      </c>
      <c r="E61" s="5">
        <v>31</v>
      </c>
      <c r="F61" s="10"/>
      <c r="G61" s="10"/>
      <c r="H61" s="10"/>
      <c r="I61" s="10"/>
      <c r="J61" s="10"/>
      <c r="K61" s="58">
        <f>'INP40.MELD'!F61</f>
        <v>0</v>
      </c>
      <c r="L61" s="58">
        <f t="shared" si="1"/>
        <v>0</v>
      </c>
      <c r="M61" s="10"/>
      <c r="N61" s="5">
        <v>31</v>
      </c>
      <c r="P61" s="185" t="str">
        <f t="shared" si="2"/>
        <v/>
      </c>
    </row>
    <row r="62" spans="1:16" ht="16" customHeight="1" thickTop="1" thickBot="1" x14ac:dyDescent="0.3">
      <c r="A62" s="81"/>
      <c r="B62" s="93" t="s">
        <v>399</v>
      </c>
      <c r="C62" s="102" t="s">
        <v>67</v>
      </c>
      <c r="D62" s="76" t="s">
        <v>68</v>
      </c>
      <c r="E62" s="5">
        <v>32</v>
      </c>
      <c r="F62" s="10"/>
      <c r="G62" s="10"/>
      <c r="H62" s="10"/>
      <c r="I62" s="10"/>
      <c r="J62" s="10"/>
      <c r="K62" s="58">
        <f>'INP40.MELD'!F62</f>
        <v>0</v>
      </c>
      <c r="L62" s="58">
        <f t="shared" si="1"/>
        <v>0</v>
      </c>
      <c r="M62" s="10"/>
      <c r="N62" s="5">
        <v>32</v>
      </c>
      <c r="P62" s="185" t="str">
        <f t="shared" si="2"/>
        <v/>
      </c>
    </row>
    <row r="63" spans="1:16" ht="16" customHeight="1" thickTop="1" thickBot="1" x14ac:dyDescent="0.3">
      <c r="A63" s="81"/>
      <c r="B63" s="93" t="s">
        <v>399</v>
      </c>
      <c r="C63" s="101" t="s">
        <v>431</v>
      </c>
      <c r="D63" s="76" t="s">
        <v>152</v>
      </c>
      <c r="E63" s="5">
        <v>43</v>
      </c>
      <c r="F63" s="64"/>
      <c r="G63" s="64"/>
      <c r="H63" s="64"/>
      <c r="I63" s="64"/>
      <c r="J63" s="64"/>
      <c r="K63" s="58">
        <f>'INP40.MELD'!F63</f>
        <v>0</v>
      </c>
      <c r="L63" s="58">
        <f t="shared" si="1"/>
        <v>0</v>
      </c>
      <c r="M63" s="64"/>
      <c r="N63" s="5">
        <v>43</v>
      </c>
      <c r="P63" s="185" t="str">
        <f t="shared" si="2"/>
        <v/>
      </c>
    </row>
    <row r="64" spans="1:16" ht="16" customHeight="1" thickTop="1" thickBot="1" x14ac:dyDescent="0.3">
      <c r="A64" s="81"/>
      <c r="B64" s="93" t="s">
        <v>399</v>
      </c>
      <c r="C64" s="102" t="s">
        <v>43</v>
      </c>
      <c r="D64" s="76" t="s">
        <v>44</v>
      </c>
      <c r="E64" s="5">
        <v>33</v>
      </c>
      <c r="F64" s="64"/>
      <c r="G64" s="64"/>
      <c r="H64" s="64"/>
      <c r="I64" s="64"/>
      <c r="J64" s="64"/>
      <c r="K64" s="58">
        <f>'INP40.MELD'!F64</f>
        <v>0</v>
      </c>
      <c r="L64" s="58">
        <f t="shared" si="1"/>
        <v>0</v>
      </c>
      <c r="M64" s="64"/>
      <c r="N64" s="5">
        <v>33</v>
      </c>
      <c r="P64" s="185" t="str">
        <f t="shared" si="2"/>
        <v/>
      </c>
    </row>
    <row r="65" spans="1:16" ht="16" customHeight="1" thickTop="1" thickBot="1" x14ac:dyDescent="0.3">
      <c r="A65" s="81"/>
      <c r="B65" s="93" t="s">
        <v>399</v>
      </c>
      <c r="C65" s="102" t="s">
        <v>839</v>
      </c>
      <c r="D65" s="97" t="s">
        <v>60</v>
      </c>
      <c r="E65" s="5">
        <v>35</v>
      </c>
      <c r="F65" s="10"/>
      <c r="G65" s="10"/>
      <c r="H65" s="10"/>
      <c r="I65" s="10"/>
      <c r="J65" s="10"/>
      <c r="K65" s="58">
        <f>'INP40.MELD'!F65</f>
        <v>0</v>
      </c>
      <c r="L65" s="58">
        <f t="shared" si="1"/>
        <v>0</v>
      </c>
      <c r="M65" s="10"/>
      <c r="N65" s="5">
        <v>35</v>
      </c>
      <c r="P65" s="185" t="str">
        <f t="shared" si="2"/>
        <v/>
      </c>
    </row>
    <row r="66" spans="1:16" ht="16" customHeight="1" thickTop="1" thickBot="1" x14ac:dyDescent="0.3">
      <c r="A66" s="81"/>
      <c r="B66" s="93" t="s">
        <v>399</v>
      </c>
      <c r="C66" s="102" t="s">
        <v>840</v>
      </c>
      <c r="D66" s="76" t="s">
        <v>36</v>
      </c>
      <c r="E66" s="5">
        <v>36</v>
      </c>
      <c r="F66" s="10"/>
      <c r="G66" s="10"/>
      <c r="H66" s="10"/>
      <c r="I66" s="10"/>
      <c r="J66" s="10"/>
      <c r="K66" s="58">
        <f>'INP40.MELD'!F66</f>
        <v>0</v>
      </c>
      <c r="L66" s="58">
        <f t="shared" si="1"/>
        <v>0</v>
      </c>
      <c r="M66" s="10"/>
      <c r="N66" s="5">
        <v>36</v>
      </c>
      <c r="P66" s="185" t="str">
        <f t="shared" si="2"/>
        <v/>
      </c>
    </row>
    <row r="67" spans="1:16" ht="35.15" customHeight="1" thickTop="1" thickBot="1" x14ac:dyDescent="0.35">
      <c r="A67" s="81"/>
      <c r="B67" s="109" t="s">
        <v>413</v>
      </c>
      <c r="C67" s="110"/>
      <c r="D67" s="111" t="s">
        <v>83</v>
      </c>
      <c r="E67" s="9"/>
      <c r="F67" s="272">
        <f t="shared" ref="F67:M67" si="3">SUM(F68,F74)</f>
        <v>0</v>
      </c>
      <c r="G67" s="272">
        <f t="shared" si="3"/>
        <v>0</v>
      </c>
      <c r="H67" s="272">
        <f t="shared" si="3"/>
        <v>0</v>
      </c>
      <c r="I67" s="272">
        <f t="shared" si="3"/>
        <v>0</v>
      </c>
      <c r="J67" s="272">
        <f t="shared" si="3"/>
        <v>0</v>
      </c>
      <c r="K67" s="272">
        <f t="shared" si="3"/>
        <v>0</v>
      </c>
      <c r="L67" s="272">
        <f t="shared" si="3"/>
        <v>0</v>
      </c>
      <c r="M67" s="272">
        <f t="shared" si="3"/>
        <v>0</v>
      </c>
      <c r="N67" s="9"/>
    </row>
    <row r="68" spans="1:16" ht="35.15" customHeight="1" thickTop="1" thickBot="1" x14ac:dyDescent="0.35">
      <c r="A68" s="81"/>
      <c r="B68" s="112" t="s">
        <v>393</v>
      </c>
      <c r="C68" s="113"/>
      <c r="D68" s="114" t="s">
        <v>1006</v>
      </c>
      <c r="E68" s="5"/>
      <c r="F68" s="272">
        <f t="shared" ref="F68:M68" si="4">SUM(F69:F73)</f>
        <v>0</v>
      </c>
      <c r="G68" s="272">
        <f t="shared" si="4"/>
        <v>0</v>
      </c>
      <c r="H68" s="272">
        <f t="shared" si="4"/>
        <v>0</v>
      </c>
      <c r="I68" s="272">
        <f t="shared" si="4"/>
        <v>0</v>
      </c>
      <c r="J68" s="272">
        <f t="shared" si="4"/>
        <v>0</v>
      </c>
      <c r="K68" s="272">
        <f t="shared" si="4"/>
        <v>0</v>
      </c>
      <c r="L68" s="272">
        <f t="shared" si="4"/>
        <v>0</v>
      </c>
      <c r="M68" s="272">
        <f t="shared" si="4"/>
        <v>0</v>
      </c>
      <c r="N68" s="5"/>
    </row>
    <row r="69" spans="1:16" ht="16" customHeight="1" thickTop="1" thickBot="1" x14ac:dyDescent="0.3">
      <c r="A69" s="81"/>
      <c r="B69" s="93" t="s">
        <v>393</v>
      </c>
      <c r="C69" s="104" t="s">
        <v>69</v>
      </c>
      <c r="D69" s="76" t="s">
        <v>70</v>
      </c>
      <c r="E69" s="5">
        <v>103</v>
      </c>
      <c r="F69" s="10"/>
      <c r="G69" s="10"/>
      <c r="H69" s="10"/>
      <c r="I69" s="10"/>
      <c r="J69" s="10"/>
      <c r="K69" s="58">
        <f>'INP40.MELD'!F69</f>
        <v>0</v>
      </c>
      <c r="L69" s="58">
        <f>M69-F69-G69-K69+H69+I69+J69</f>
        <v>0</v>
      </c>
      <c r="M69" s="10"/>
      <c r="N69" s="5">
        <v>103</v>
      </c>
      <c r="P69" s="185" t="str">
        <f>IF(K69=0,"",IF(COUNTA(F69:J69,M69)=0,"Warnung",""))</f>
        <v/>
      </c>
    </row>
    <row r="70" spans="1:16" s="292" customFormat="1" ht="16" customHeight="1" thickTop="1" thickBot="1" x14ac:dyDescent="0.3">
      <c r="A70" s="81"/>
      <c r="B70" s="93" t="s">
        <v>393</v>
      </c>
      <c r="C70" s="104" t="s">
        <v>432</v>
      </c>
      <c r="D70" s="76" t="s">
        <v>153</v>
      </c>
      <c r="E70" s="5">
        <v>104</v>
      </c>
      <c r="F70" s="10"/>
      <c r="G70" s="10"/>
      <c r="H70" s="10"/>
      <c r="I70" s="10"/>
      <c r="J70" s="10"/>
      <c r="K70" s="58">
        <f>'INP40.MELD'!F70</f>
        <v>0</v>
      </c>
      <c r="L70" s="58">
        <f>M70-F70-G70-K70+H70+I70+J70</f>
        <v>0</v>
      </c>
      <c r="M70" s="10"/>
      <c r="N70" s="5">
        <v>104</v>
      </c>
      <c r="P70" s="185" t="str">
        <f>IF(K70=0,"",IF(COUNTA(F70:J70,M70)=0,"Warnung",""))</f>
        <v/>
      </c>
    </row>
    <row r="71" spans="1:16" s="292" customFormat="1" ht="16" customHeight="1" thickTop="1" thickBot="1" x14ac:dyDescent="0.3">
      <c r="A71" s="81"/>
      <c r="B71" s="93" t="s">
        <v>393</v>
      </c>
      <c r="C71" s="104" t="s">
        <v>737</v>
      </c>
      <c r="D71" s="76" t="s">
        <v>154</v>
      </c>
      <c r="E71" s="5">
        <v>126</v>
      </c>
      <c r="F71" s="10"/>
      <c r="G71" s="10"/>
      <c r="H71" s="10"/>
      <c r="I71" s="10"/>
      <c r="J71" s="10"/>
      <c r="K71" s="58">
        <f>'INP40.MELD'!F71</f>
        <v>0</v>
      </c>
      <c r="L71" s="58">
        <f>M71-F71-G71-K71+H71+I71+J71</f>
        <v>0</v>
      </c>
      <c r="M71" s="10"/>
      <c r="N71" s="5">
        <v>126</v>
      </c>
      <c r="P71" s="185" t="str">
        <f>IF(K71=0,"",IF(COUNTA(F71:J71,M71)=0,"Warnung",""))</f>
        <v/>
      </c>
    </row>
    <row r="72" spans="1:16" s="292" customFormat="1" ht="16" customHeight="1" thickTop="1" thickBot="1" x14ac:dyDescent="0.3">
      <c r="A72" s="81"/>
      <c r="B72" s="93" t="s">
        <v>393</v>
      </c>
      <c r="C72" s="104" t="s">
        <v>390</v>
      </c>
      <c r="D72" s="97" t="s">
        <v>72</v>
      </c>
      <c r="E72" s="5">
        <v>130</v>
      </c>
      <c r="F72" s="10"/>
      <c r="G72" s="10"/>
      <c r="H72" s="10"/>
      <c r="I72" s="10"/>
      <c r="J72" s="10"/>
      <c r="K72" s="58">
        <f>'INP40.MELD'!F72</f>
        <v>0</v>
      </c>
      <c r="L72" s="58">
        <f>M72-F72-G72-K72+H72+I72+J72</f>
        <v>0</v>
      </c>
      <c r="M72" s="10"/>
      <c r="N72" s="5">
        <v>130</v>
      </c>
      <c r="P72" s="185" t="str">
        <f>IF(K72=0,"",IF(COUNTA(F72:J72,M72)=0,"Warnung",""))</f>
        <v/>
      </c>
    </row>
    <row r="73" spans="1:16" ht="16" customHeight="1" thickTop="1" thickBot="1" x14ac:dyDescent="0.3">
      <c r="A73" s="81"/>
      <c r="B73" s="93" t="s">
        <v>393</v>
      </c>
      <c r="C73" s="101" t="s">
        <v>155</v>
      </c>
      <c r="D73" s="76" t="s">
        <v>156</v>
      </c>
      <c r="E73" s="5">
        <v>153</v>
      </c>
      <c r="F73" s="10"/>
      <c r="G73" s="10"/>
      <c r="H73" s="10"/>
      <c r="I73" s="10"/>
      <c r="J73" s="10"/>
      <c r="K73" s="58">
        <f>'INP40.MELD'!F73</f>
        <v>0</v>
      </c>
      <c r="L73" s="58">
        <f>M73-F73-G73-K73+H73+I73+J73</f>
        <v>0</v>
      </c>
      <c r="M73" s="10"/>
      <c r="N73" s="5">
        <v>153</v>
      </c>
      <c r="P73" s="185" t="str">
        <f>IF(K73=0,"",IF(COUNTA(F73:J73,M73)=0,"Warnung",""))</f>
        <v/>
      </c>
    </row>
    <row r="74" spans="1:16" ht="35.15" customHeight="1" thickTop="1" thickBot="1" x14ac:dyDescent="0.35">
      <c r="A74" s="81"/>
      <c r="B74" s="120" t="s">
        <v>394</v>
      </c>
      <c r="C74" s="100"/>
      <c r="D74" s="175" t="s">
        <v>94</v>
      </c>
      <c r="E74" s="77"/>
      <c r="F74" s="272">
        <f t="shared" ref="F74:M74" si="5">SUM(F75:F125)</f>
        <v>0</v>
      </c>
      <c r="G74" s="272">
        <f t="shared" si="5"/>
        <v>0</v>
      </c>
      <c r="H74" s="272">
        <f t="shared" si="5"/>
        <v>0</v>
      </c>
      <c r="I74" s="272">
        <f t="shared" si="5"/>
        <v>0</v>
      </c>
      <c r="J74" s="272">
        <f t="shared" si="5"/>
        <v>0</v>
      </c>
      <c r="K74" s="272">
        <f t="shared" si="5"/>
        <v>0</v>
      </c>
      <c r="L74" s="272">
        <f t="shared" si="5"/>
        <v>0</v>
      </c>
      <c r="M74" s="272">
        <f t="shared" si="5"/>
        <v>0</v>
      </c>
      <c r="N74" s="77"/>
    </row>
    <row r="75" spans="1:16" ht="16" customHeight="1" thickTop="1" thickBot="1" x14ac:dyDescent="0.3">
      <c r="A75" s="81"/>
      <c r="B75" s="93" t="s">
        <v>394</v>
      </c>
      <c r="C75" s="101" t="s">
        <v>738</v>
      </c>
      <c r="D75" s="97" t="s">
        <v>157</v>
      </c>
      <c r="E75" s="5">
        <v>105</v>
      </c>
      <c r="F75" s="64"/>
      <c r="G75" s="64"/>
      <c r="H75" s="64"/>
      <c r="I75" s="64"/>
      <c r="J75" s="64"/>
      <c r="K75" s="58">
        <f>'INP40.MELD'!F75</f>
        <v>0</v>
      </c>
      <c r="L75" s="58">
        <f t="shared" ref="L75:L125" si="6">M75-F75-G75-K75+H75+I75+J75</f>
        <v>0</v>
      </c>
      <c r="M75" s="64"/>
      <c r="N75" s="5">
        <v>105</v>
      </c>
      <c r="P75" s="185" t="str">
        <f t="shared" ref="P75:P125" si="7">IF(K75=0,"",IF(COUNTA(F75:J75,M75)=0,"Warnung",""))</f>
        <v/>
      </c>
    </row>
    <row r="76" spans="1:16" s="292" customFormat="1" ht="16" customHeight="1" thickTop="1" thickBot="1" x14ac:dyDescent="0.3">
      <c r="A76" s="81"/>
      <c r="B76" s="93" t="s">
        <v>394</v>
      </c>
      <c r="C76" s="101" t="s">
        <v>442</v>
      </c>
      <c r="D76" s="76" t="s">
        <v>172</v>
      </c>
      <c r="E76" s="5">
        <v>106</v>
      </c>
      <c r="F76" s="64"/>
      <c r="G76" s="64"/>
      <c r="H76" s="64"/>
      <c r="I76" s="64"/>
      <c r="J76" s="64"/>
      <c r="K76" s="58">
        <f>'INP40.MELD'!F76</f>
        <v>0</v>
      </c>
      <c r="L76" s="58">
        <f t="shared" si="6"/>
        <v>0</v>
      </c>
      <c r="M76" s="64"/>
      <c r="N76" s="5">
        <v>106</v>
      </c>
      <c r="P76" s="185" t="str">
        <f t="shared" si="7"/>
        <v/>
      </c>
    </row>
    <row r="77" spans="1:16" s="292" customFormat="1" ht="16" customHeight="1" thickTop="1" thickBot="1" x14ac:dyDescent="0.3">
      <c r="A77" s="81"/>
      <c r="B77" s="93" t="s">
        <v>394</v>
      </c>
      <c r="C77" s="101" t="s">
        <v>444</v>
      </c>
      <c r="D77" s="76" t="s">
        <v>174</v>
      </c>
      <c r="E77" s="5">
        <v>107</v>
      </c>
      <c r="F77" s="64"/>
      <c r="G77" s="64"/>
      <c r="H77" s="64"/>
      <c r="I77" s="64"/>
      <c r="J77" s="64"/>
      <c r="K77" s="58">
        <f>'INP40.MELD'!F77</f>
        <v>0</v>
      </c>
      <c r="L77" s="58">
        <f t="shared" si="6"/>
        <v>0</v>
      </c>
      <c r="M77" s="64"/>
      <c r="N77" s="5">
        <v>107</v>
      </c>
      <c r="P77" s="185" t="str">
        <f t="shared" si="7"/>
        <v/>
      </c>
    </row>
    <row r="78" spans="1:16" s="292" customFormat="1" ht="16" customHeight="1" thickTop="1" thickBot="1" x14ac:dyDescent="0.3">
      <c r="A78" s="81"/>
      <c r="B78" s="93" t="s">
        <v>394</v>
      </c>
      <c r="C78" s="101" t="s">
        <v>433</v>
      </c>
      <c r="D78" s="76" t="s">
        <v>158</v>
      </c>
      <c r="E78" s="5">
        <v>108</v>
      </c>
      <c r="F78" s="64"/>
      <c r="G78" s="64"/>
      <c r="H78" s="64"/>
      <c r="I78" s="64"/>
      <c r="J78" s="64"/>
      <c r="K78" s="58">
        <f>'INP40.MELD'!F78</f>
        <v>0</v>
      </c>
      <c r="L78" s="58">
        <f t="shared" si="6"/>
        <v>0</v>
      </c>
      <c r="M78" s="64"/>
      <c r="N78" s="5">
        <v>108</v>
      </c>
      <c r="P78" s="185" t="str">
        <f t="shared" si="7"/>
        <v/>
      </c>
    </row>
    <row r="79" spans="1:16" s="292" customFormat="1" ht="16" customHeight="1" thickTop="1" thickBot="1" x14ac:dyDescent="0.3">
      <c r="A79" s="81"/>
      <c r="B79" s="93" t="s">
        <v>394</v>
      </c>
      <c r="C79" s="101" t="s">
        <v>841</v>
      </c>
      <c r="D79" s="76" t="s">
        <v>159</v>
      </c>
      <c r="E79" s="5">
        <v>109</v>
      </c>
      <c r="F79" s="64"/>
      <c r="G79" s="64"/>
      <c r="H79" s="64"/>
      <c r="I79" s="64"/>
      <c r="J79" s="64"/>
      <c r="K79" s="58">
        <f>'INP40.MELD'!F79</f>
        <v>0</v>
      </c>
      <c r="L79" s="58">
        <f t="shared" si="6"/>
        <v>0</v>
      </c>
      <c r="M79" s="64"/>
      <c r="N79" s="5">
        <v>109</v>
      </c>
      <c r="P79" s="185" t="str">
        <f t="shared" si="7"/>
        <v/>
      </c>
    </row>
    <row r="80" spans="1:16" s="292" customFormat="1" ht="16" customHeight="1" thickTop="1" thickBot="1" x14ac:dyDescent="0.3">
      <c r="A80" s="81"/>
      <c r="B80" s="93" t="s">
        <v>394</v>
      </c>
      <c r="C80" s="101" t="s">
        <v>739</v>
      </c>
      <c r="D80" s="97" t="s">
        <v>160</v>
      </c>
      <c r="E80" s="5">
        <v>175</v>
      </c>
      <c r="F80" s="64"/>
      <c r="G80" s="64"/>
      <c r="H80" s="64"/>
      <c r="I80" s="64"/>
      <c r="J80" s="64"/>
      <c r="K80" s="58">
        <f>'INP40.MELD'!F80</f>
        <v>0</v>
      </c>
      <c r="L80" s="58">
        <f t="shared" si="6"/>
        <v>0</v>
      </c>
      <c r="M80" s="64"/>
      <c r="N80" s="5">
        <v>175</v>
      </c>
      <c r="P80" s="185" t="str">
        <f t="shared" si="7"/>
        <v/>
      </c>
    </row>
    <row r="81" spans="1:16" s="292" customFormat="1" ht="16" customHeight="1" thickTop="1" thickBot="1" x14ac:dyDescent="0.3">
      <c r="A81" s="81"/>
      <c r="B81" s="93" t="s">
        <v>394</v>
      </c>
      <c r="C81" s="101" t="s">
        <v>434</v>
      </c>
      <c r="D81" s="76" t="s">
        <v>161</v>
      </c>
      <c r="E81" s="5">
        <v>110</v>
      </c>
      <c r="F81" s="64"/>
      <c r="G81" s="64"/>
      <c r="H81" s="64"/>
      <c r="I81" s="64"/>
      <c r="J81" s="64"/>
      <c r="K81" s="58">
        <f>'INP40.MELD'!F81</f>
        <v>0</v>
      </c>
      <c r="L81" s="58">
        <f t="shared" si="6"/>
        <v>0</v>
      </c>
      <c r="M81" s="64"/>
      <c r="N81" s="5">
        <v>110</v>
      </c>
      <c r="P81" s="185" t="str">
        <f t="shared" si="7"/>
        <v/>
      </c>
    </row>
    <row r="82" spans="1:16" s="292" customFormat="1" ht="16" customHeight="1" thickTop="1" thickBot="1" x14ac:dyDescent="0.3">
      <c r="A82" s="81"/>
      <c r="B82" s="93" t="s">
        <v>394</v>
      </c>
      <c r="C82" s="101" t="s">
        <v>435</v>
      </c>
      <c r="D82" s="76" t="s">
        <v>162</v>
      </c>
      <c r="E82" s="5">
        <v>111</v>
      </c>
      <c r="F82" s="64"/>
      <c r="G82" s="64"/>
      <c r="H82" s="64"/>
      <c r="I82" s="64"/>
      <c r="J82" s="64"/>
      <c r="K82" s="58">
        <f>'INP40.MELD'!F82</f>
        <v>0</v>
      </c>
      <c r="L82" s="58">
        <f t="shared" si="6"/>
        <v>0</v>
      </c>
      <c r="M82" s="64"/>
      <c r="N82" s="5">
        <v>111</v>
      </c>
      <c r="P82" s="185" t="str">
        <f t="shared" si="7"/>
        <v/>
      </c>
    </row>
    <row r="83" spans="1:16" s="292" customFormat="1" ht="16" customHeight="1" thickTop="1" thickBot="1" x14ac:dyDescent="0.3">
      <c r="A83" s="81"/>
      <c r="B83" s="93" t="s">
        <v>394</v>
      </c>
      <c r="C83" s="101" t="s">
        <v>842</v>
      </c>
      <c r="D83" s="76" t="s">
        <v>169</v>
      </c>
      <c r="E83" s="5">
        <v>113</v>
      </c>
      <c r="F83" s="64"/>
      <c r="G83" s="64"/>
      <c r="H83" s="64"/>
      <c r="I83" s="64"/>
      <c r="J83" s="64"/>
      <c r="K83" s="58">
        <f>'INP40.MELD'!F83</f>
        <v>0</v>
      </c>
      <c r="L83" s="58">
        <f t="shared" si="6"/>
        <v>0</v>
      </c>
      <c r="M83" s="64"/>
      <c r="N83" s="5">
        <v>113</v>
      </c>
      <c r="P83" s="185" t="str">
        <f t="shared" si="7"/>
        <v/>
      </c>
    </row>
    <row r="84" spans="1:16" s="292" customFormat="1" ht="16" customHeight="1" thickTop="1" thickBot="1" x14ac:dyDescent="0.3">
      <c r="A84" s="81"/>
      <c r="B84" s="93" t="s">
        <v>394</v>
      </c>
      <c r="C84" s="101" t="s">
        <v>441</v>
      </c>
      <c r="D84" s="76" t="s">
        <v>171</v>
      </c>
      <c r="E84" s="5">
        <v>112</v>
      </c>
      <c r="F84" s="64"/>
      <c r="G84" s="64"/>
      <c r="H84" s="64"/>
      <c r="I84" s="64"/>
      <c r="J84" s="64"/>
      <c r="K84" s="58">
        <f>'INP40.MELD'!F84</f>
        <v>0</v>
      </c>
      <c r="L84" s="58">
        <f t="shared" si="6"/>
        <v>0</v>
      </c>
      <c r="M84" s="64"/>
      <c r="N84" s="5">
        <v>112</v>
      </c>
      <c r="P84" s="185" t="str">
        <f t="shared" si="7"/>
        <v/>
      </c>
    </row>
    <row r="85" spans="1:16" s="292" customFormat="1" ht="16" customHeight="1" thickTop="1" thickBot="1" x14ac:dyDescent="0.3">
      <c r="A85" s="81"/>
      <c r="B85" s="93" t="s">
        <v>394</v>
      </c>
      <c r="C85" s="101" t="s">
        <v>443</v>
      </c>
      <c r="D85" s="76" t="s">
        <v>173</v>
      </c>
      <c r="E85" s="5">
        <v>102</v>
      </c>
      <c r="F85" s="64"/>
      <c r="G85" s="64"/>
      <c r="H85" s="64"/>
      <c r="I85" s="64"/>
      <c r="J85" s="64"/>
      <c r="K85" s="58">
        <f>'INP40.MELD'!F85</f>
        <v>0</v>
      </c>
      <c r="L85" s="58">
        <f t="shared" si="6"/>
        <v>0</v>
      </c>
      <c r="M85" s="64"/>
      <c r="N85" s="5">
        <v>102</v>
      </c>
      <c r="P85" s="185" t="str">
        <f t="shared" si="7"/>
        <v/>
      </c>
    </row>
    <row r="86" spans="1:16" s="292" customFormat="1" ht="16" customHeight="1" thickTop="1" thickBot="1" x14ac:dyDescent="0.3">
      <c r="A86" s="81"/>
      <c r="B86" s="93" t="s">
        <v>394</v>
      </c>
      <c r="C86" s="101" t="s">
        <v>445</v>
      </c>
      <c r="D86" s="76" t="s">
        <v>175</v>
      </c>
      <c r="E86" s="5">
        <v>114</v>
      </c>
      <c r="F86" s="64"/>
      <c r="G86" s="64"/>
      <c r="H86" s="64"/>
      <c r="I86" s="64"/>
      <c r="J86" s="64"/>
      <c r="K86" s="58">
        <f>'INP40.MELD'!F86</f>
        <v>0</v>
      </c>
      <c r="L86" s="58">
        <f t="shared" si="6"/>
        <v>0</v>
      </c>
      <c r="M86" s="64"/>
      <c r="N86" s="5">
        <v>114</v>
      </c>
      <c r="P86" s="185" t="str">
        <f t="shared" si="7"/>
        <v/>
      </c>
    </row>
    <row r="87" spans="1:16" s="292" customFormat="1" ht="16" customHeight="1" thickTop="1" thickBot="1" x14ac:dyDescent="0.3">
      <c r="A87" s="81"/>
      <c r="B87" s="93" t="s">
        <v>394</v>
      </c>
      <c r="C87" s="101" t="s">
        <v>446</v>
      </c>
      <c r="D87" s="76" t="s">
        <v>176</v>
      </c>
      <c r="E87" s="5">
        <v>115</v>
      </c>
      <c r="F87" s="64"/>
      <c r="G87" s="64"/>
      <c r="H87" s="64"/>
      <c r="I87" s="64"/>
      <c r="J87" s="64"/>
      <c r="K87" s="58">
        <f>'INP40.MELD'!F87</f>
        <v>0</v>
      </c>
      <c r="L87" s="58">
        <f t="shared" si="6"/>
        <v>0</v>
      </c>
      <c r="M87" s="64"/>
      <c r="N87" s="5">
        <v>115</v>
      </c>
      <c r="P87" s="185" t="str">
        <f t="shared" si="7"/>
        <v/>
      </c>
    </row>
    <row r="88" spans="1:16" s="292" customFormat="1" ht="16" customHeight="1" thickTop="1" thickBot="1" x14ac:dyDescent="0.3">
      <c r="A88" s="81"/>
      <c r="B88" s="93" t="s">
        <v>394</v>
      </c>
      <c r="C88" s="101" t="s">
        <v>447</v>
      </c>
      <c r="D88" s="76" t="s">
        <v>177</v>
      </c>
      <c r="E88" s="5">
        <v>116</v>
      </c>
      <c r="F88" s="64"/>
      <c r="G88" s="64"/>
      <c r="H88" s="64"/>
      <c r="I88" s="64"/>
      <c r="J88" s="64"/>
      <c r="K88" s="58">
        <f>'INP40.MELD'!F88</f>
        <v>0</v>
      </c>
      <c r="L88" s="58">
        <f t="shared" si="6"/>
        <v>0</v>
      </c>
      <c r="M88" s="64"/>
      <c r="N88" s="5">
        <v>116</v>
      </c>
      <c r="P88" s="185" t="str">
        <f t="shared" si="7"/>
        <v/>
      </c>
    </row>
    <row r="89" spans="1:16" s="292" customFormat="1" ht="16" customHeight="1" thickTop="1" thickBot="1" x14ac:dyDescent="0.3">
      <c r="A89" s="81"/>
      <c r="B89" s="93" t="s">
        <v>394</v>
      </c>
      <c r="C89" s="101" t="s">
        <v>448</v>
      </c>
      <c r="D89" s="76" t="s">
        <v>178</v>
      </c>
      <c r="E89" s="5">
        <v>117</v>
      </c>
      <c r="F89" s="64"/>
      <c r="G89" s="64"/>
      <c r="H89" s="64"/>
      <c r="I89" s="64"/>
      <c r="J89" s="64"/>
      <c r="K89" s="58">
        <f>'INP40.MELD'!F89</f>
        <v>0</v>
      </c>
      <c r="L89" s="58">
        <f t="shared" si="6"/>
        <v>0</v>
      </c>
      <c r="M89" s="64"/>
      <c r="N89" s="5">
        <v>117</v>
      </c>
      <c r="P89" s="185" t="str">
        <f t="shared" si="7"/>
        <v/>
      </c>
    </row>
    <row r="90" spans="1:16" s="292" customFormat="1" ht="16" customHeight="1" thickTop="1" thickBot="1" x14ac:dyDescent="0.3">
      <c r="A90" s="81"/>
      <c r="B90" s="93" t="s">
        <v>394</v>
      </c>
      <c r="C90" s="101" t="s">
        <v>449</v>
      </c>
      <c r="D90" s="76" t="s">
        <v>179</v>
      </c>
      <c r="E90" s="5">
        <v>118</v>
      </c>
      <c r="F90" s="64"/>
      <c r="G90" s="64"/>
      <c r="H90" s="64"/>
      <c r="I90" s="64"/>
      <c r="J90" s="64"/>
      <c r="K90" s="58">
        <f>'INP40.MELD'!F90</f>
        <v>0</v>
      </c>
      <c r="L90" s="58">
        <f t="shared" si="6"/>
        <v>0</v>
      </c>
      <c r="M90" s="64"/>
      <c r="N90" s="5">
        <v>118</v>
      </c>
      <c r="P90" s="185" t="str">
        <f t="shared" si="7"/>
        <v/>
      </c>
    </row>
    <row r="91" spans="1:16" s="292" customFormat="1" ht="16" customHeight="1" thickTop="1" thickBot="1" x14ac:dyDescent="0.3">
      <c r="A91" s="81"/>
      <c r="B91" s="93" t="s">
        <v>394</v>
      </c>
      <c r="C91" s="101" t="s">
        <v>436</v>
      </c>
      <c r="D91" s="76" t="s">
        <v>163</v>
      </c>
      <c r="E91" s="5">
        <v>119</v>
      </c>
      <c r="F91" s="64"/>
      <c r="G91" s="64"/>
      <c r="H91" s="64"/>
      <c r="I91" s="64"/>
      <c r="J91" s="64"/>
      <c r="K91" s="58">
        <f>'INP40.MELD'!F91</f>
        <v>0</v>
      </c>
      <c r="L91" s="58">
        <f t="shared" si="6"/>
        <v>0</v>
      </c>
      <c r="M91" s="64"/>
      <c r="N91" s="5">
        <v>119</v>
      </c>
      <c r="P91" s="185" t="str">
        <f t="shared" si="7"/>
        <v/>
      </c>
    </row>
    <row r="92" spans="1:16" s="292" customFormat="1" ht="16" customHeight="1" thickTop="1" thickBot="1" x14ac:dyDescent="0.3">
      <c r="A92" s="81"/>
      <c r="B92" s="93" t="s">
        <v>394</v>
      </c>
      <c r="C92" s="101" t="s">
        <v>437</v>
      </c>
      <c r="D92" s="76" t="s">
        <v>164</v>
      </c>
      <c r="E92" s="5">
        <v>120</v>
      </c>
      <c r="F92" s="64"/>
      <c r="G92" s="64"/>
      <c r="H92" s="64"/>
      <c r="I92" s="64"/>
      <c r="J92" s="64"/>
      <c r="K92" s="58">
        <f>'INP40.MELD'!F92</f>
        <v>0</v>
      </c>
      <c r="L92" s="58">
        <f t="shared" si="6"/>
        <v>0</v>
      </c>
      <c r="M92" s="64"/>
      <c r="N92" s="5">
        <v>120</v>
      </c>
      <c r="P92" s="185" t="str">
        <f t="shared" si="7"/>
        <v/>
      </c>
    </row>
    <row r="93" spans="1:16" s="292" customFormat="1" ht="16" customHeight="1" thickTop="1" thickBot="1" x14ac:dyDescent="0.3">
      <c r="A93" s="81"/>
      <c r="B93" s="93" t="s">
        <v>394</v>
      </c>
      <c r="C93" s="101" t="s">
        <v>450</v>
      </c>
      <c r="D93" s="76" t="s">
        <v>180</v>
      </c>
      <c r="E93" s="5">
        <v>121</v>
      </c>
      <c r="F93" s="64"/>
      <c r="G93" s="64"/>
      <c r="H93" s="64"/>
      <c r="I93" s="64"/>
      <c r="J93" s="64"/>
      <c r="K93" s="58">
        <f>'INP40.MELD'!F93</f>
        <v>0</v>
      </c>
      <c r="L93" s="58">
        <f t="shared" si="6"/>
        <v>0</v>
      </c>
      <c r="M93" s="64"/>
      <c r="N93" s="5">
        <v>121</v>
      </c>
      <c r="P93" s="185" t="str">
        <f t="shared" si="7"/>
        <v/>
      </c>
    </row>
    <row r="94" spans="1:16" s="292" customFormat="1" ht="16" customHeight="1" thickTop="1" thickBot="1" x14ac:dyDescent="0.3">
      <c r="A94" s="81"/>
      <c r="B94" s="93" t="s">
        <v>394</v>
      </c>
      <c r="C94" s="101" t="s">
        <v>740</v>
      </c>
      <c r="D94" s="97" t="s">
        <v>167</v>
      </c>
      <c r="E94" s="5">
        <v>122</v>
      </c>
      <c r="F94" s="64"/>
      <c r="G94" s="64"/>
      <c r="H94" s="64"/>
      <c r="I94" s="64"/>
      <c r="J94" s="64"/>
      <c r="K94" s="58">
        <f>'INP40.MELD'!F94</f>
        <v>0</v>
      </c>
      <c r="L94" s="58">
        <f t="shared" si="6"/>
        <v>0</v>
      </c>
      <c r="M94" s="64"/>
      <c r="N94" s="5">
        <v>122</v>
      </c>
      <c r="P94" s="185" t="str">
        <f t="shared" si="7"/>
        <v/>
      </c>
    </row>
    <row r="95" spans="1:16" s="292" customFormat="1" ht="16" customHeight="1" thickTop="1" thickBot="1" x14ac:dyDescent="0.3">
      <c r="A95" s="81"/>
      <c r="B95" s="93" t="s">
        <v>394</v>
      </c>
      <c r="C95" s="101" t="s">
        <v>440</v>
      </c>
      <c r="D95" s="76" t="s">
        <v>168</v>
      </c>
      <c r="E95" s="5">
        <v>123</v>
      </c>
      <c r="F95" s="64"/>
      <c r="G95" s="64"/>
      <c r="H95" s="64"/>
      <c r="I95" s="64"/>
      <c r="J95" s="64"/>
      <c r="K95" s="58">
        <f>'INP40.MELD'!F95</f>
        <v>0</v>
      </c>
      <c r="L95" s="58">
        <f t="shared" si="6"/>
        <v>0</v>
      </c>
      <c r="M95" s="64"/>
      <c r="N95" s="5">
        <v>123</v>
      </c>
      <c r="P95" s="185" t="str">
        <f t="shared" si="7"/>
        <v/>
      </c>
    </row>
    <row r="96" spans="1:16" s="292" customFormat="1" ht="16" customHeight="1" thickTop="1" thickBot="1" x14ac:dyDescent="0.3">
      <c r="A96" s="81"/>
      <c r="B96" s="93" t="s">
        <v>394</v>
      </c>
      <c r="C96" s="101" t="s">
        <v>741</v>
      </c>
      <c r="D96" s="97" t="s">
        <v>170</v>
      </c>
      <c r="E96" s="5">
        <v>155</v>
      </c>
      <c r="F96" s="64"/>
      <c r="G96" s="64"/>
      <c r="H96" s="64"/>
      <c r="I96" s="64"/>
      <c r="J96" s="64"/>
      <c r="K96" s="58">
        <f>'INP40.MELD'!F96</f>
        <v>0</v>
      </c>
      <c r="L96" s="58">
        <f t="shared" si="6"/>
        <v>0</v>
      </c>
      <c r="M96" s="64"/>
      <c r="N96" s="5">
        <v>155</v>
      </c>
      <c r="P96" s="185" t="str">
        <f t="shared" si="7"/>
        <v/>
      </c>
    </row>
    <row r="97" spans="1:16" s="292" customFormat="1" ht="16" customHeight="1" thickTop="1" thickBot="1" x14ac:dyDescent="0.3">
      <c r="A97" s="81"/>
      <c r="B97" s="93" t="s">
        <v>394</v>
      </c>
      <c r="C97" s="101" t="s">
        <v>451</v>
      </c>
      <c r="D97" s="76" t="s">
        <v>181</v>
      </c>
      <c r="E97" s="5">
        <v>124</v>
      </c>
      <c r="F97" s="64"/>
      <c r="G97" s="64"/>
      <c r="H97" s="64"/>
      <c r="I97" s="64"/>
      <c r="J97" s="64"/>
      <c r="K97" s="58">
        <f>'INP40.MELD'!F97</f>
        <v>0</v>
      </c>
      <c r="L97" s="58">
        <f t="shared" si="6"/>
        <v>0</v>
      </c>
      <c r="M97" s="64"/>
      <c r="N97" s="5">
        <v>124</v>
      </c>
      <c r="P97" s="185" t="str">
        <f t="shared" si="7"/>
        <v/>
      </c>
    </row>
    <row r="98" spans="1:16" s="292" customFormat="1" ht="16" customHeight="1" thickTop="1" thickBot="1" x14ac:dyDescent="0.3">
      <c r="A98" s="81"/>
      <c r="B98" s="93" t="s">
        <v>394</v>
      </c>
      <c r="C98" s="101" t="s">
        <v>344</v>
      </c>
      <c r="D98" s="76" t="s">
        <v>182</v>
      </c>
      <c r="E98" s="5">
        <v>125</v>
      </c>
      <c r="F98" s="64"/>
      <c r="G98" s="64"/>
      <c r="H98" s="64"/>
      <c r="I98" s="64"/>
      <c r="J98" s="64"/>
      <c r="K98" s="58">
        <f>'INP40.MELD'!F98</f>
        <v>0</v>
      </c>
      <c r="L98" s="58">
        <f t="shared" si="6"/>
        <v>0</v>
      </c>
      <c r="M98" s="64"/>
      <c r="N98" s="5">
        <v>125</v>
      </c>
      <c r="P98" s="185" t="str">
        <f t="shared" si="7"/>
        <v/>
      </c>
    </row>
    <row r="99" spans="1:16" s="292" customFormat="1" ht="16" customHeight="1" thickTop="1" thickBot="1" x14ac:dyDescent="0.3">
      <c r="A99" s="81"/>
      <c r="B99" s="93" t="s">
        <v>394</v>
      </c>
      <c r="C99" s="101" t="s">
        <v>452</v>
      </c>
      <c r="D99" s="76" t="s">
        <v>183</v>
      </c>
      <c r="E99" s="5">
        <v>127</v>
      </c>
      <c r="F99" s="64"/>
      <c r="G99" s="64"/>
      <c r="H99" s="64"/>
      <c r="I99" s="64"/>
      <c r="J99" s="64"/>
      <c r="K99" s="58">
        <f>'INP40.MELD'!F99</f>
        <v>0</v>
      </c>
      <c r="L99" s="58">
        <f t="shared" si="6"/>
        <v>0</v>
      </c>
      <c r="M99" s="64"/>
      <c r="N99" s="5">
        <v>127</v>
      </c>
      <c r="P99" s="185" t="str">
        <f t="shared" si="7"/>
        <v/>
      </c>
    </row>
    <row r="100" spans="1:16" s="292" customFormat="1" ht="16" customHeight="1" thickTop="1" thickBot="1" x14ac:dyDescent="0.3">
      <c r="A100" s="81"/>
      <c r="B100" s="93" t="s">
        <v>394</v>
      </c>
      <c r="C100" s="101" t="s">
        <v>453</v>
      </c>
      <c r="D100" s="76" t="s">
        <v>184</v>
      </c>
      <c r="E100" s="5">
        <v>128</v>
      </c>
      <c r="F100" s="64"/>
      <c r="G100" s="64"/>
      <c r="H100" s="64"/>
      <c r="I100" s="64"/>
      <c r="J100" s="64"/>
      <c r="K100" s="58">
        <f>'INP40.MELD'!F100</f>
        <v>0</v>
      </c>
      <c r="L100" s="58">
        <f t="shared" si="6"/>
        <v>0</v>
      </c>
      <c r="M100" s="64"/>
      <c r="N100" s="5">
        <v>128</v>
      </c>
      <c r="P100" s="185" t="str">
        <f t="shared" si="7"/>
        <v/>
      </c>
    </row>
    <row r="101" spans="1:16" s="292" customFormat="1" ht="16" customHeight="1" thickTop="1" thickBot="1" x14ac:dyDescent="0.3">
      <c r="A101" s="81"/>
      <c r="B101" s="93" t="s">
        <v>394</v>
      </c>
      <c r="C101" s="101" t="s">
        <v>454</v>
      </c>
      <c r="D101" s="76" t="s">
        <v>185</v>
      </c>
      <c r="E101" s="5">
        <v>129</v>
      </c>
      <c r="F101" s="64"/>
      <c r="G101" s="64"/>
      <c r="H101" s="64"/>
      <c r="I101" s="64"/>
      <c r="J101" s="64"/>
      <c r="K101" s="58">
        <f>'INP40.MELD'!F101</f>
        <v>0</v>
      </c>
      <c r="L101" s="58">
        <f t="shared" si="6"/>
        <v>0</v>
      </c>
      <c r="M101" s="64"/>
      <c r="N101" s="5">
        <v>129</v>
      </c>
      <c r="P101" s="185" t="str">
        <f t="shared" si="7"/>
        <v/>
      </c>
    </row>
    <row r="102" spans="1:16" s="292" customFormat="1" ht="16" customHeight="1" thickTop="1" thickBot="1" x14ac:dyDescent="0.3">
      <c r="A102" s="81"/>
      <c r="B102" s="93" t="s">
        <v>394</v>
      </c>
      <c r="C102" s="101" t="s">
        <v>455</v>
      </c>
      <c r="D102" s="76" t="s">
        <v>186</v>
      </c>
      <c r="E102" s="5">
        <v>131</v>
      </c>
      <c r="F102" s="64"/>
      <c r="G102" s="64"/>
      <c r="H102" s="64"/>
      <c r="I102" s="64"/>
      <c r="J102" s="64"/>
      <c r="K102" s="58">
        <f>'INP40.MELD'!F102</f>
        <v>0</v>
      </c>
      <c r="L102" s="58">
        <f t="shared" si="6"/>
        <v>0</v>
      </c>
      <c r="M102" s="64"/>
      <c r="N102" s="5">
        <v>131</v>
      </c>
      <c r="P102" s="185" t="str">
        <f t="shared" si="7"/>
        <v/>
      </c>
    </row>
    <row r="103" spans="1:16" s="292" customFormat="1" ht="16" customHeight="1" thickTop="1" thickBot="1" x14ac:dyDescent="0.3">
      <c r="A103" s="81"/>
      <c r="B103" s="93" t="s">
        <v>394</v>
      </c>
      <c r="C103" s="101" t="s">
        <v>742</v>
      </c>
      <c r="D103" s="97" t="s">
        <v>187</v>
      </c>
      <c r="E103" s="5">
        <v>132</v>
      </c>
      <c r="F103" s="64"/>
      <c r="G103" s="64"/>
      <c r="H103" s="64"/>
      <c r="I103" s="64"/>
      <c r="J103" s="64"/>
      <c r="K103" s="58">
        <f>'INP40.MELD'!F103</f>
        <v>0</v>
      </c>
      <c r="L103" s="58">
        <f t="shared" si="6"/>
        <v>0</v>
      </c>
      <c r="M103" s="64"/>
      <c r="N103" s="5">
        <v>132</v>
      </c>
      <c r="P103" s="185" t="str">
        <f t="shared" si="7"/>
        <v/>
      </c>
    </row>
    <row r="104" spans="1:16" s="292" customFormat="1" ht="16" customHeight="1" thickTop="1" thickBot="1" x14ac:dyDescent="0.3">
      <c r="A104" s="81"/>
      <c r="B104" s="93" t="s">
        <v>394</v>
      </c>
      <c r="C104" s="101" t="s">
        <v>456</v>
      </c>
      <c r="D104" s="76" t="s">
        <v>188</v>
      </c>
      <c r="E104" s="5">
        <v>133</v>
      </c>
      <c r="F104" s="64"/>
      <c r="G104" s="64"/>
      <c r="H104" s="64"/>
      <c r="I104" s="64"/>
      <c r="J104" s="64"/>
      <c r="K104" s="58">
        <f>'INP40.MELD'!F104</f>
        <v>0</v>
      </c>
      <c r="L104" s="58">
        <f t="shared" si="6"/>
        <v>0</v>
      </c>
      <c r="M104" s="64"/>
      <c r="N104" s="5">
        <v>133</v>
      </c>
      <c r="P104" s="185" t="str">
        <f t="shared" si="7"/>
        <v/>
      </c>
    </row>
    <row r="105" spans="1:16" s="292" customFormat="1" ht="16" customHeight="1" thickTop="1" thickBot="1" x14ac:dyDescent="0.3">
      <c r="A105" s="81"/>
      <c r="B105" s="93" t="s">
        <v>394</v>
      </c>
      <c r="C105" s="101" t="s">
        <v>457</v>
      </c>
      <c r="D105" s="76" t="s">
        <v>189</v>
      </c>
      <c r="E105" s="5">
        <v>134</v>
      </c>
      <c r="F105" s="64"/>
      <c r="G105" s="64"/>
      <c r="H105" s="64"/>
      <c r="I105" s="64"/>
      <c r="J105" s="64"/>
      <c r="K105" s="58">
        <f>'INP40.MELD'!F105</f>
        <v>0</v>
      </c>
      <c r="L105" s="58">
        <f t="shared" si="6"/>
        <v>0</v>
      </c>
      <c r="M105" s="64"/>
      <c r="N105" s="5">
        <v>134</v>
      </c>
      <c r="P105" s="185" t="str">
        <f t="shared" si="7"/>
        <v/>
      </c>
    </row>
    <row r="106" spans="1:16" s="292" customFormat="1" ht="16" customHeight="1" thickTop="1" thickBot="1" x14ac:dyDescent="0.3">
      <c r="A106" s="81"/>
      <c r="B106" s="93" t="s">
        <v>394</v>
      </c>
      <c r="C106" s="101" t="s">
        <v>458</v>
      </c>
      <c r="D106" s="76" t="s">
        <v>190</v>
      </c>
      <c r="E106" s="5">
        <v>135</v>
      </c>
      <c r="F106" s="64"/>
      <c r="G106" s="64"/>
      <c r="H106" s="64"/>
      <c r="I106" s="64"/>
      <c r="J106" s="64"/>
      <c r="K106" s="58">
        <f>'INP40.MELD'!F106</f>
        <v>0</v>
      </c>
      <c r="L106" s="58">
        <f t="shared" si="6"/>
        <v>0</v>
      </c>
      <c r="M106" s="64"/>
      <c r="N106" s="5">
        <v>135</v>
      </c>
      <c r="P106" s="185" t="str">
        <f t="shared" si="7"/>
        <v/>
      </c>
    </row>
    <row r="107" spans="1:16" s="292" customFormat="1" ht="16" customHeight="1" thickTop="1" thickBot="1" x14ac:dyDescent="0.3">
      <c r="A107" s="81"/>
      <c r="B107" s="93" t="s">
        <v>394</v>
      </c>
      <c r="C107" s="101" t="s">
        <v>73</v>
      </c>
      <c r="D107" s="76" t="s">
        <v>74</v>
      </c>
      <c r="E107" s="5">
        <v>136</v>
      </c>
      <c r="F107" s="64"/>
      <c r="G107" s="64"/>
      <c r="H107" s="64"/>
      <c r="I107" s="64"/>
      <c r="J107" s="64"/>
      <c r="K107" s="58">
        <f>'INP40.MELD'!F107</f>
        <v>0</v>
      </c>
      <c r="L107" s="58">
        <f t="shared" si="6"/>
        <v>0</v>
      </c>
      <c r="M107" s="64"/>
      <c r="N107" s="5">
        <v>136</v>
      </c>
      <c r="P107" s="185" t="str">
        <f t="shared" si="7"/>
        <v/>
      </c>
    </row>
    <row r="108" spans="1:16" s="292" customFormat="1" ht="16" customHeight="1" thickTop="1" thickBot="1" x14ac:dyDescent="0.3">
      <c r="A108" s="81"/>
      <c r="B108" s="93" t="s">
        <v>394</v>
      </c>
      <c r="C108" s="101" t="s">
        <v>459</v>
      </c>
      <c r="D108" s="76" t="s">
        <v>191</v>
      </c>
      <c r="E108" s="5">
        <v>138</v>
      </c>
      <c r="F108" s="64"/>
      <c r="G108" s="64"/>
      <c r="H108" s="64"/>
      <c r="I108" s="64"/>
      <c r="J108" s="64"/>
      <c r="K108" s="58">
        <f>'INP40.MELD'!F108</f>
        <v>0</v>
      </c>
      <c r="L108" s="58">
        <f t="shared" si="6"/>
        <v>0</v>
      </c>
      <c r="M108" s="64"/>
      <c r="N108" s="5">
        <v>138</v>
      </c>
      <c r="P108" s="185" t="str">
        <f t="shared" si="7"/>
        <v/>
      </c>
    </row>
    <row r="109" spans="1:16" s="292" customFormat="1" ht="16" customHeight="1" thickTop="1" thickBot="1" x14ac:dyDescent="0.3">
      <c r="A109" s="81"/>
      <c r="B109" s="93" t="s">
        <v>394</v>
      </c>
      <c r="C109" s="101" t="s">
        <v>460</v>
      </c>
      <c r="D109" s="76" t="s">
        <v>192</v>
      </c>
      <c r="E109" s="5">
        <v>139</v>
      </c>
      <c r="F109" s="64"/>
      <c r="G109" s="64"/>
      <c r="H109" s="64"/>
      <c r="I109" s="64"/>
      <c r="J109" s="64"/>
      <c r="K109" s="58">
        <f>'INP40.MELD'!F109</f>
        <v>0</v>
      </c>
      <c r="L109" s="58">
        <f t="shared" si="6"/>
        <v>0</v>
      </c>
      <c r="M109" s="64"/>
      <c r="N109" s="5">
        <v>139</v>
      </c>
      <c r="P109" s="185" t="str">
        <f t="shared" si="7"/>
        <v/>
      </c>
    </row>
    <row r="110" spans="1:16" s="292" customFormat="1" ht="16" customHeight="1" thickTop="1" thickBot="1" x14ac:dyDescent="0.3">
      <c r="A110" s="81"/>
      <c r="B110" s="93" t="s">
        <v>394</v>
      </c>
      <c r="C110" s="101" t="s">
        <v>461</v>
      </c>
      <c r="D110" s="76" t="s">
        <v>193</v>
      </c>
      <c r="E110" s="5">
        <v>141</v>
      </c>
      <c r="F110" s="64"/>
      <c r="G110" s="64"/>
      <c r="H110" s="64"/>
      <c r="I110" s="64"/>
      <c r="J110" s="64"/>
      <c r="K110" s="58">
        <f>'INP40.MELD'!F110</f>
        <v>0</v>
      </c>
      <c r="L110" s="58">
        <f t="shared" si="6"/>
        <v>0</v>
      </c>
      <c r="M110" s="64"/>
      <c r="N110" s="5">
        <v>141</v>
      </c>
      <c r="P110" s="185" t="str">
        <f t="shared" si="7"/>
        <v/>
      </c>
    </row>
    <row r="111" spans="1:16" s="292" customFormat="1" ht="16" customHeight="1" thickTop="1" thickBot="1" x14ac:dyDescent="0.3">
      <c r="A111" s="81"/>
      <c r="B111" s="93" t="s">
        <v>394</v>
      </c>
      <c r="C111" s="101" t="s">
        <v>462</v>
      </c>
      <c r="D111" s="76" t="s">
        <v>194</v>
      </c>
      <c r="E111" s="5">
        <v>142</v>
      </c>
      <c r="F111" s="64"/>
      <c r="G111" s="64"/>
      <c r="H111" s="64"/>
      <c r="I111" s="64"/>
      <c r="J111" s="64"/>
      <c r="K111" s="58">
        <f>'INP40.MELD'!F111</f>
        <v>0</v>
      </c>
      <c r="L111" s="58">
        <f t="shared" si="6"/>
        <v>0</v>
      </c>
      <c r="M111" s="64"/>
      <c r="N111" s="5">
        <v>142</v>
      </c>
      <c r="P111" s="185" t="str">
        <f t="shared" si="7"/>
        <v/>
      </c>
    </row>
    <row r="112" spans="1:16" s="292" customFormat="1" ht="16" customHeight="1" thickTop="1" thickBot="1" x14ac:dyDescent="0.3">
      <c r="A112" s="81"/>
      <c r="B112" s="93" t="s">
        <v>394</v>
      </c>
      <c r="C112" s="101" t="s">
        <v>743</v>
      </c>
      <c r="D112" s="97" t="s">
        <v>195</v>
      </c>
      <c r="E112" s="5">
        <v>143</v>
      </c>
      <c r="F112" s="64"/>
      <c r="G112" s="64"/>
      <c r="H112" s="64"/>
      <c r="I112" s="64"/>
      <c r="J112" s="64"/>
      <c r="K112" s="58">
        <f>'INP40.MELD'!F112</f>
        <v>0</v>
      </c>
      <c r="L112" s="58">
        <f t="shared" si="6"/>
        <v>0</v>
      </c>
      <c r="M112" s="64"/>
      <c r="N112" s="5">
        <v>143</v>
      </c>
      <c r="P112" s="185" t="str">
        <f t="shared" si="7"/>
        <v/>
      </c>
    </row>
    <row r="113" spans="1:16" s="292" customFormat="1" ht="16" customHeight="1" thickTop="1" thickBot="1" x14ac:dyDescent="0.3">
      <c r="A113" s="81"/>
      <c r="B113" s="93" t="s">
        <v>394</v>
      </c>
      <c r="C113" s="101" t="s">
        <v>463</v>
      </c>
      <c r="D113" s="76" t="s">
        <v>196</v>
      </c>
      <c r="E113" s="5">
        <v>144</v>
      </c>
      <c r="F113" s="64"/>
      <c r="G113" s="64"/>
      <c r="H113" s="64"/>
      <c r="I113" s="64"/>
      <c r="J113" s="64"/>
      <c r="K113" s="58">
        <f>'INP40.MELD'!F113</f>
        <v>0</v>
      </c>
      <c r="L113" s="58">
        <f t="shared" si="6"/>
        <v>0</v>
      </c>
      <c r="M113" s="64"/>
      <c r="N113" s="5">
        <v>144</v>
      </c>
      <c r="P113" s="185" t="str">
        <f t="shared" si="7"/>
        <v/>
      </c>
    </row>
    <row r="114" spans="1:16" s="292" customFormat="1" ht="16" customHeight="1" thickTop="1" thickBot="1" x14ac:dyDescent="0.3">
      <c r="A114" s="81"/>
      <c r="B114" s="93" t="s">
        <v>394</v>
      </c>
      <c r="C114" s="101" t="s">
        <v>464</v>
      </c>
      <c r="D114" s="76" t="s">
        <v>197</v>
      </c>
      <c r="E114" s="5">
        <v>145</v>
      </c>
      <c r="F114" s="64"/>
      <c r="G114" s="64"/>
      <c r="H114" s="64"/>
      <c r="I114" s="64"/>
      <c r="J114" s="64"/>
      <c r="K114" s="58">
        <f>'INP40.MELD'!F114</f>
        <v>0</v>
      </c>
      <c r="L114" s="58">
        <f t="shared" si="6"/>
        <v>0</v>
      </c>
      <c r="M114" s="64"/>
      <c r="N114" s="5">
        <v>145</v>
      </c>
      <c r="P114" s="185" t="str">
        <f t="shared" si="7"/>
        <v/>
      </c>
    </row>
    <row r="115" spans="1:16" s="292" customFormat="1" ht="16" customHeight="1" thickTop="1" thickBot="1" x14ac:dyDescent="0.3">
      <c r="A115" s="81"/>
      <c r="B115" s="93" t="s">
        <v>394</v>
      </c>
      <c r="C115" s="101" t="s">
        <v>465</v>
      </c>
      <c r="D115" s="76" t="s">
        <v>198</v>
      </c>
      <c r="E115" s="5">
        <v>146</v>
      </c>
      <c r="F115" s="64"/>
      <c r="G115" s="64"/>
      <c r="H115" s="64"/>
      <c r="I115" s="64"/>
      <c r="J115" s="64"/>
      <c r="K115" s="58">
        <f>'INP40.MELD'!F115</f>
        <v>0</v>
      </c>
      <c r="L115" s="58">
        <f t="shared" si="6"/>
        <v>0</v>
      </c>
      <c r="M115" s="64"/>
      <c r="N115" s="5">
        <v>146</v>
      </c>
      <c r="P115" s="185" t="str">
        <f t="shared" si="7"/>
        <v/>
      </c>
    </row>
    <row r="116" spans="1:16" s="292" customFormat="1" ht="16" customHeight="1" thickTop="1" thickBot="1" x14ac:dyDescent="0.3">
      <c r="A116" s="81"/>
      <c r="B116" s="93" t="s">
        <v>394</v>
      </c>
      <c r="C116" s="101" t="s">
        <v>744</v>
      </c>
      <c r="D116" s="97" t="s">
        <v>199</v>
      </c>
      <c r="E116" s="5">
        <v>140</v>
      </c>
      <c r="F116" s="64"/>
      <c r="G116" s="64"/>
      <c r="H116" s="64"/>
      <c r="I116" s="64"/>
      <c r="J116" s="64"/>
      <c r="K116" s="58">
        <f>'INP40.MELD'!F116</f>
        <v>0</v>
      </c>
      <c r="L116" s="58">
        <f t="shared" si="6"/>
        <v>0</v>
      </c>
      <c r="M116" s="64"/>
      <c r="N116" s="5">
        <v>140</v>
      </c>
      <c r="P116" s="185" t="str">
        <f t="shared" si="7"/>
        <v/>
      </c>
    </row>
    <row r="117" spans="1:16" s="292" customFormat="1" ht="16" customHeight="1" thickTop="1" thickBot="1" x14ac:dyDescent="0.3">
      <c r="A117" s="81"/>
      <c r="B117" s="93" t="s">
        <v>394</v>
      </c>
      <c r="C117" s="101" t="s">
        <v>843</v>
      </c>
      <c r="D117" s="80" t="s">
        <v>75</v>
      </c>
      <c r="E117" s="5">
        <v>148</v>
      </c>
      <c r="F117" s="64"/>
      <c r="G117" s="64"/>
      <c r="H117" s="64"/>
      <c r="I117" s="64"/>
      <c r="J117" s="64"/>
      <c r="K117" s="58">
        <f>'INP40.MELD'!F117</f>
        <v>0</v>
      </c>
      <c r="L117" s="58">
        <f t="shared" si="6"/>
        <v>0</v>
      </c>
      <c r="M117" s="64"/>
      <c r="N117" s="5">
        <v>148</v>
      </c>
      <c r="P117" s="185" t="str">
        <f t="shared" si="7"/>
        <v/>
      </c>
    </row>
    <row r="118" spans="1:16" s="292" customFormat="1" ht="16" customHeight="1" thickTop="1" thickBot="1" x14ac:dyDescent="0.3">
      <c r="A118" s="81"/>
      <c r="B118" s="93" t="s">
        <v>394</v>
      </c>
      <c r="C118" s="101" t="s">
        <v>466</v>
      </c>
      <c r="D118" s="76" t="s">
        <v>200</v>
      </c>
      <c r="E118" s="5">
        <v>147</v>
      </c>
      <c r="F118" s="64"/>
      <c r="G118" s="64"/>
      <c r="H118" s="64"/>
      <c r="I118" s="64"/>
      <c r="J118" s="64"/>
      <c r="K118" s="58">
        <f>'INP40.MELD'!F118</f>
        <v>0</v>
      </c>
      <c r="L118" s="58">
        <f t="shared" si="6"/>
        <v>0</v>
      </c>
      <c r="M118" s="64"/>
      <c r="N118" s="5">
        <v>147</v>
      </c>
      <c r="P118" s="185" t="str">
        <f t="shared" si="7"/>
        <v/>
      </c>
    </row>
    <row r="119" spans="1:16" s="292" customFormat="1" ht="16" customHeight="1" thickTop="1" thickBot="1" x14ac:dyDescent="0.3">
      <c r="A119" s="81"/>
      <c r="B119" s="93" t="s">
        <v>394</v>
      </c>
      <c r="C119" s="101" t="s">
        <v>527</v>
      </c>
      <c r="D119" s="76" t="s">
        <v>526</v>
      </c>
      <c r="E119" s="5">
        <v>157</v>
      </c>
      <c r="F119" s="64"/>
      <c r="G119" s="64"/>
      <c r="H119" s="64"/>
      <c r="I119" s="64"/>
      <c r="J119" s="64"/>
      <c r="K119" s="58">
        <f>'INP40.MELD'!F119</f>
        <v>0</v>
      </c>
      <c r="L119" s="58">
        <f t="shared" si="6"/>
        <v>0</v>
      </c>
      <c r="M119" s="64"/>
      <c r="N119" s="5">
        <v>157</v>
      </c>
      <c r="P119" s="185" t="str">
        <f t="shared" si="7"/>
        <v/>
      </c>
    </row>
    <row r="120" spans="1:16" s="292" customFormat="1" ht="16" customHeight="1" thickTop="1" thickBot="1" x14ac:dyDescent="0.3">
      <c r="A120" s="81"/>
      <c r="B120" s="93" t="s">
        <v>394</v>
      </c>
      <c r="C120" s="101" t="s">
        <v>1191</v>
      </c>
      <c r="D120" s="76" t="s">
        <v>201</v>
      </c>
      <c r="E120" s="5">
        <v>149</v>
      </c>
      <c r="F120" s="64"/>
      <c r="G120" s="64"/>
      <c r="H120" s="64"/>
      <c r="I120" s="64"/>
      <c r="J120" s="64"/>
      <c r="K120" s="58">
        <f>'INP40.MELD'!F120</f>
        <v>0</v>
      </c>
      <c r="L120" s="58">
        <f t="shared" si="6"/>
        <v>0</v>
      </c>
      <c r="M120" s="64"/>
      <c r="N120" s="5">
        <v>149</v>
      </c>
      <c r="P120" s="185" t="str">
        <f t="shared" si="7"/>
        <v/>
      </c>
    </row>
    <row r="121" spans="1:16" s="292" customFormat="1" ht="16" customHeight="1" thickTop="1" thickBot="1" x14ac:dyDescent="0.3">
      <c r="A121" s="81"/>
      <c r="B121" s="93" t="s">
        <v>394</v>
      </c>
      <c r="C121" s="101" t="s">
        <v>745</v>
      </c>
      <c r="D121" s="97" t="s">
        <v>202</v>
      </c>
      <c r="E121" s="5">
        <v>150</v>
      </c>
      <c r="F121" s="64"/>
      <c r="G121" s="64"/>
      <c r="H121" s="64"/>
      <c r="I121" s="64"/>
      <c r="J121" s="64"/>
      <c r="K121" s="58">
        <f>'INP40.MELD'!F121</f>
        <v>0</v>
      </c>
      <c r="L121" s="58">
        <f t="shared" si="6"/>
        <v>0</v>
      </c>
      <c r="M121" s="64"/>
      <c r="N121" s="5">
        <v>150</v>
      </c>
      <c r="P121" s="185" t="str">
        <f t="shared" si="7"/>
        <v/>
      </c>
    </row>
    <row r="122" spans="1:16" s="292" customFormat="1" ht="16" customHeight="1" thickTop="1" thickBot="1" x14ac:dyDescent="0.3">
      <c r="A122" s="81"/>
      <c r="B122" s="93" t="s">
        <v>394</v>
      </c>
      <c r="C122" s="101" t="s">
        <v>467</v>
      </c>
      <c r="D122" s="76" t="s">
        <v>203</v>
      </c>
      <c r="E122" s="5">
        <v>151</v>
      </c>
      <c r="F122" s="64"/>
      <c r="G122" s="64"/>
      <c r="H122" s="64"/>
      <c r="I122" s="64"/>
      <c r="J122" s="64"/>
      <c r="K122" s="58">
        <f>'INP40.MELD'!F122</f>
        <v>0</v>
      </c>
      <c r="L122" s="58">
        <f t="shared" si="6"/>
        <v>0</v>
      </c>
      <c r="M122" s="64"/>
      <c r="N122" s="5">
        <v>151</v>
      </c>
      <c r="P122" s="185" t="str">
        <f t="shared" si="7"/>
        <v/>
      </c>
    </row>
    <row r="123" spans="1:16" s="292" customFormat="1" ht="16" customHeight="1" thickTop="1" thickBot="1" x14ac:dyDescent="0.3">
      <c r="A123" s="81"/>
      <c r="B123" s="93" t="s">
        <v>394</v>
      </c>
      <c r="C123" s="101" t="s">
        <v>439</v>
      </c>
      <c r="D123" s="76" t="s">
        <v>166</v>
      </c>
      <c r="E123" s="5">
        <v>152</v>
      </c>
      <c r="F123" s="64"/>
      <c r="G123" s="64"/>
      <c r="H123" s="64"/>
      <c r="I123" s="64"/>
      <c r="J123" s="64"/>
      <c r="K123" s="58">
        <f>'INP40.MELD'!F123</f>
        <v>0</v>
      </c>
      <c r="L123" s="58">
        <f t="shared" si="6"/>
        <v>0</v>
      </c>
      <c r="M123" s="64"/>
      <c r="N123" s="5">
        <v>152</v>
      </c>
      <c r="P123" s="185" t="str">
        <f t="shared" si="7"/>
        <v/>
      </c>
    </row>
    <row r="124" spans="1:16" s="292" customFormat="1" ht="16" customHeight="1" thickTop="1" thickBot="1" x14ac:dyDescent="0.3">
      <c r="A124" s="81"/>
      <c r="B124" s="93" t="s">
        <v>394</v>
      </c>
      <c r="C124" s="101" t="s">
        <v>468</v>
      </c>
      <c r="D124" s="76" t="s">
        <v>204</v>
      </c>
      <c r="E124" s="5">
        <v>154</v>
      </c>
      <c r="F124" s="64"/>
      <c r="G124" s="64"/>
      <c r="H124" s="64"/>
      <c r="I124" s="64"/>
      <c r="J124" s="64"/>
      <c r="K124" s="58">
        <f>'INP40.MELD'!F124</f>
        <v>0</v>
      </c>
      <c r="L124" s="58">
        <f t="shared" si="6"/>
        <v>0</v>
      </c>
      <c r="M124" s="64"/>
      <c r="N124" s="5">
        <v>154</v>
      </c>
      <c r="P124" s="185" t="str">
        <f t="shared" si="7"/>
        <v/>
      </c>
    </row>
    <row r="125" spans="1:16" ht="16" customHeight="1" thickTop="1" thickBot="1" x14ac:dyDescent="0.3">
      <c r="A125" s="81"/>
      <c r="B125" s="93" t="s">
        <v>394</v>
      </c>
      <c r="C125" s="101" t="s">
        <v>438</v>
      </c>
      <c r="D125" s="76" t="s">
        <v>165</v>
      </c>
      <c r="E125" s="5">
        <v>156</v>
      </c>
      <c r="F125" s="64"/>
      <c r="G125" s="64"/>
      <c r="H125" s="64"/>
      <c r="I125" s="64"/>
      <c r="J125" s="64"/>
      <c r="K125" s="58">
        <f>'INP40.MELD'!F125</f>
        <v>0</v>
      </c>
      <c r="L125" s="58">
        <f t="shared" si="6"/>
        <v>0</v>
      </c>
      <c r="M125" s="64"/>
      <c r="N125" s="5">
        <v>156</v>
      </c>
      <c r="P125" s="185" t="str">
        <f t="shared" si="7"/>
        <v/>
      </c>
    </row>
    <row r="126" spans="1:16" ht="35.15" customHeight="1" thickTop="1" thickBot="1" x14ac:dyDescent="0.35">
      <c r="A126" s="81"/>
      <c r="B126" s="115" t="s">
        <v>400</v>
      </c>
      <c r="C126" s="110"/>
      <c r="D126" s="111" t="s">
        <v>118</v>
      </c>
      <c r="E126" s="9"/>
      <c r="F126" s="272">
        <f t="shared" ref="F126:M126" si="8">SUM(F127,F131,F164)</f>
        <v>0</v>
      </c>
      <c r="G126" s="272">
        <f t="shared" si="8"/>
        <v>0</v>
      </c>
      <c r="H126" s="272">
        <f t="shared" si="8"/>
        <v>0</v>
      </c>
      <c r="I126" s="272">
        <f t="shared" si="8"/>
        <v>0</v>
      </c>
      <c r="J126" s="272">
        <f t="shared" si="8"/>
        <v>0</v>
      </c>
      <c r="K126" s="272">
        <f t="shared" si="8"/>
        <v>0</v>
      </c>
      <c r="L126" s="272">
        <f t="shared" si="8"/>
        <v>0</v>
      </c>
      <c r="M126" s="272">
        <f t="shared" si="8"/>
        <v>0</v>
      </c>
      <c r="N126" s="9"/>
    </row>
    <row r="127" spans="1:16" ht="35.15" customHeight="1" thickTop="1" thickBot="1" x14ac:dyDescent="0.35">
      <c r="A127" s="81"/>
      <c r="B127" s="112" t="s">
        <v>395</v>
      </c>
      <c r="C127" s="117"/>
      <c r="D127" s="118" t="s">
        <v>713</v>
      </c>
      <c r="E127" s="5"/>
      <c r="F127" s="272">
        <f t="shared" ref="F127:M127" si="9">SUM(F128:F130)</f>
        <v>0</v>
      </c>
      <c r="G127" s="272">
        <f t="shared" si="9"/>
        <v>0</v>
      </c>
      <c r="H127" s="272">
        <f t="shared" si="9"/>
        <v>0</v>
      </c>
      <c r="I127" s="272">
        <f t="shared" si="9"/>
        <v>0</v>
      </c>
      <c r="J127" s="272">
        <f t="shared" si="9"/>
        <v>0</v>
      </c>
      <c r="K127" s="272">
        <f t="shared" si="9"/>
        <v>0</v>
      </c>
      <c r="L127" s="272">
        <f t="shared" si="9"/>
        <v>0</v>
      </c>
      <c r="M127" s="272">
        <f t="shared" si="9"/>
        <v>0</v>
      </c>
      <c r="N127" s="5"/>
    </row>
    <row r="128" spans="1:16" ht="16" customHeight="1" thickTop="1" thickBot="1" x14ac:dyDescent="0.3">
      <c r="A128" s="81"/>
      <c r="B128" s="93" t="s">
        <v>395</v>
      </c>
      <c r="C128" s="104" t="s">
        <v>79</v>
      </c>
      <c r="D128" s="79" t="s">
        <v>80</v>
      </c>
      <c r="E128" s="5">
        <v>51</v>
      </c>
      <c r="F128" s="10"/>
      <c r="G128" s="10"/>
      <c r="H128" s="10"/>
      <c r="I128" s="10"/>
      <c r="J128" s="10"/>
      <c r="K128" s="58">
        <f>'INP40.MELD'!F128</f>
        <v>0</v>
      </c>
      <c r="L128" s="58">
        <f>M128-F128-G128-K128+H128+I128+J128</f>
        <v>0</v>
      </c>
      <c r="M128" s="10"/>
      <c r="N128" s="5">
        <v>51</v>
      </c>
      <c r="P128" s="185" t="str">
        <f>IF(K128=0,"",IF(COUNTA(F128:J128,M128)=0,"Warnung",""))</f>
        <v/>
      </c>
    </row>
    <row r="129" spans="1:16" ht="16" customHeight="1" thickTop="1" thickBot="1" x14ac:dyDescent="0.3">
      <c r="A129" s="81"/>
      <c r="B129" s="93" t="s">
        <v>395</v>
      </c>
      <c r="C129" s="101" t="s">
        <v>76</v>
      </c>
      <c r="D129" s="79" t="s">
        <v>77</v>
      </c>
      <c r="E129" s="5">
        <v>52</v>
      </c>
      <c r="F129" s="64"/>
      <c r="G129" s="64"/>
      <c r="H129" s="64"/>
      <c r="I129" s="64"/>
      <c r="J129" s="64"/>
      <c r="K129" s="58">
        <f>'INP40.MELD'!F129</f>
        <v>0</v>
      </c>
      <c r="L129" s="58">
        <f>M129-F129-G129-K129+H129+I129+J129</f>
        <v>0</v>
      </c>
      <c r="M129" s="64"/>
      <c r="N129" s="5">
        <v>52</v>
      </c>
      <c r="P129" s="185" t="str">
        <f>IF(K129=0,"",IF(COUNTA(F129:J129,M129)=0,"Warnung",""))</f>
        <v/>
      </c>
    </row>
    <row r="130" spans="1:16" ht="16" customHeight="1" thickTop="1" thickBot="1" x14ac:dyDescent="0.3">
      <c r="A130" s="81"/>
      <c r="B130" s="93" t="s">
        <v>395</v>
      </c>
      <c r="C130" s="101" t="s">
        <v>391</v>
      </c>
      <c r="D130" s="294" t="s">
        <v>78</v>
      </c>
      <c r="E130" s="5">
        <v>53</v>
      </c>
      <c r="F130" s="64"/>
      <c r="G130" s="64"/>
      <c r="H130" s="64"/>
      <c r="I130" s="64"/>
      <c r="J130" s="64"/>
      <c r="K130" s="58">
        <f>'INP40.MELD'!F130</f>
        <v>0</v>
      </c>
      <c r="L130" s="58">
        <f>M130-F130-G130-K130+H130+I130+J130</f>
        <v>0</v>
      </c>
      <c r="M130" s="64"/>
      <c r="N130" s="5">
        <v>53</v>
      </c>
      <c r="P130" s="185" t="str">
        <f>IF(K130=0,"",IF(COUNTA(F130:J130,M130)=0,"Warnung",""))</f>
        <v/>
      </c>
    </row>
    <row r="131" spans="1:16" ht="35.15" customHeight="1" thickTop="1" thickBot="1" x14ac:dyDescent="0.35">
      <c r="A131" s="81"/>
      <c r="B131" s="120" t="s">
        <v>396</v>
      </c>
      <c r="C131" s="108"/>
      <c r="D131" s="119" t="s">
        <v>1007</v>
      </c>
      <c r="E131" s="5"/>
      <c r="F131" s="272">
        <f t="shared" ref="F131:M131" si="10">SUM(F132:F163)</f>
        <v>0</v>
      </c>
      <c r="G131" s="272">
        <f t="shared" si="10"/>
        <v>0</v>
      </c>
      <c r="H131" s="272">
        <f t="shared" si="10"/>
        <v>0</v>
      </c>
      <c r="I131" s="272">
        <f t="shared" si="10"/>
        <v>0</v>
      </c>
      <c r="J131" s="272">
        <f t="shared" si="10"/>
        <v>0</v>
      </c>
      <c r="K131" s="272">
        <f t="shared" si="10"/>
        <v>0</v>
      </c>
      <c r="L131" s="272">
        <f t="shared" si="10"/>
        <v>0</v>
      </c>
      <c r="M131" s="272">
        <f t="shared" si="10"/>
        <v>0</v>
      </c>
      <c r="N131" s="5"/>
    </row>
    <row r="132" spans="1:16" ht="16" customHeight="1" thickTop="1" thickBot="1" x14ac:dyDescent="0.3">
      <c r="A132" s="81"/>
      <c r="B132" s="93" t="s">
        <v>396</v>
      </c>
      <c r="C132" s="101" t="s">
        <v>348</v>
      </c>
      <c r="D132" s="79" t="s">
        <v>234</v>
      </c>
      <c r="E132" s="5">
        <v>101</v>
      </c>
      <c r="F132" s="64"/>
      <c r="G132" s="64"/>
      <c r="H132" s="64"/>
      <c r="I132" s="64"/>
      <c r="J132" s="64"/>
      <c r="K132" s="58">
        <f>'INP40.MELD'!F132</f>
        <v>0</v>
      </c>
      <c r="L132" s="58">
        <f t="shared" ref="L132:L163" si="11">M132-F132-G132-K132+H132+I132+J132</f>
        <v>0</v>
      </c>
      <c r="M132" s="64"/>
      <c r="N132" s="5">
        <v>101</v>
      </c>
      <c r="P132" s="185" t="str">
        <f t="shared" ref="P132:P163" si="12">IF(K132=0,"",IF(COUNTA(F132:J132,M132)=0,"Warnung",""))</f>
        <v/>
      </c>
    </row>
    <row r="133" spans="1:16" s="292" customFormat="1" ht="16" customHeight="1" thickTop="1" thickBot="1" x14ac:dyDescent="0.3">
      <c r="A133" s="81"/>
      <c r="B133" s="93" t="s">
        <v>396</v>
      </c>
      <c r="C133" s="104" t="s">
        <v>332</v>
      </c>
      <c r="D133" s="79" t="s">
        <v>207</v>
      </c>
      <c r="E133" s="5">
        <v>232</v>
      </c>
      <c r="F133" s="64"/>
      <c r="G133" s="64"/>
      <c r="H133" s="64"/>
      <c r="I133" s="64"/>
      <c r="J133" s="64"/>
      <c r="K133" s="58">
        <f>'INP40.MELD'!F133</f>
        <v>0</v>
      </c>
      <c r="L133" s="58">
        <f t="shared" si="11"/>
        <v>0</v>
      </c>
      <c r="M133" s="64"/>
      <c r="N133" s="5">
        <v>232</v>
      </c>
      <c r="P133" s="185" t="str">
        <f t="shared" si="12"/>
        <v/>
      </c>
    </row>
    <row r="134" spans="1:16" s="292" customFormat="1" ht="16" customHeight="1" thickTop="1" thickBot="1" x14ac:dyDescent="0.3">
      <c r="A134" s="81"/>
      <c r="B134" s="93" t="s">
        <v>396</v>
      </c>
      <c r="C134" s="104" t="s">
        <v>331</v>
      </c>
      <c r="D134" s="79" t="s">
        <v>208</v>
      </c>
      <c r="E134" s="5">
        <v>81</v>
      </c>
      <c r="F134" s="64"/>
      <c r="G134" s="64"/>
      <c r="H134" s="64"/>
      <c r="I134" s="64"/>
      <c r="J134" s="64"/>
      <c r="K134" s="58">
        <f>'INP40.MELD'!F134</f>
        <v>0</v>
      </c>
      <c r="L134" s="58">
        <f t="shared" si="11"/>
        <v>0</v>
      </c>
      <c r="M134" s="64"/>
      <c r="N134" s="5">
        <v>81</v>
      </c>
      <c r="P134" s="185" t="str">
        <f t="shared" si="12"/>
        <v/>
      </c>
    </row>
    <row r="135" spans="1:16" s="292" customFormat="1" ht="16" customHeight="1" thickTop="1" thickBot="1" x14ac:dyDescent="0.3">
      <c r="A135" s="81"/>
      <c r="B135" s="93" t="s">
        <v>396</v>
      </c>
      <c r="C135" s="104" t="s">
        <v>469</v>
      </c>
      <c r="D135" s="79" t="s">
        <v>209</v>
      </c>
      <c r="E135" s="5">
        <v>82</v>
      </c>
      <c r="F135" s="64"/>
      <c r="G135" s="64"/>
      <c r="H135" s="64"/>
      <c r="I135" s="64"/>
      <c r="J135" s="64"/>
      <c r="K135" s="58">
        <f>'INP40.MELD'!F135</f>
        <v>0</v>
      </c>
      <c r="L135" s="58">
        <f t="shared" si="11"/>
        <v>0</v>
      </c>
      <c r="M135" s="64"/>
      <c r="N135" s="5">
        <v>82</v>
      </c>
      <c r="P135" s="185" t="str">
        <f t="shared" si="12"/>
        <v/>
      </c>
    </row>
    <row r="136" spans="1:16" s="292" customFormat="1" ht="16" customHeight="1" thickTop="1" thickBot="1" x14ac:dyDescent="0.3">
      <c r="A136" s="81"/>
      <c r="B136" s="93" t="s">
        <v>396</v>
      </c>
      <c r="C136" s="104" t="s">
        <v>336</v>
      </c>
      <c r="D136" s="79" t="s">
        <v>210</v>
      </c>
      <c r="E136" s="5">
        <v>83</v>
      </c>
      <c r="F136" s="64"/>
      <c r="G136" s="64"/>
      <c r="H136" s="64"/>
      <c r="I136" s="64"/>
      <c r="J136" s="64"/>
      <c r="K136" s="58">
        <f>'INP40.MELD'!F136</f>
        <v>0</v>
      </c>
      <c r="L136" s="58">
        <f t="shared" si="11"/>
        <v>0</v>
      </c>
      <c r="M136" s="64"/>
      <c r="N136" s="5">
        <v>83</v>
      </c>
      <c r="P136" s="185" t="str">
        <f t="shared" si="12"/>
        <v/>
      </c>
    </row>
    <row r="137" spans="1:16" s="292" customFormat="1" ht="16" customHeight="1" thickTop="1" thickBot="1" x14ac:dyDescent="0.3">
      <c r="A137" s="81"/>
      <c r="B137" s="93" t="s">
        <v>396</v>
      </c>
      <c r="C137" s="104" t="s">
        <v>333</v>
      </c>
      <c r="D137" s="79" t="s">
        <v>211</v>
      </c>
      <c r="E137" s="5">
        <v>84</v>
      </c>
      <c r="F137" s="64"/>
      <c r="G137" s="64"/>
      <c r="H137" s="64"/>
      <c r="I137" s="64"/>
      <c r="J137" s="64"/>
      <c r="K137" s="58">
        <f>'INP40.MELD'!F137</f>
        <v>0</v>
      </c>
      <c r="L137" s="58">
        <f t="shared" si="11"/>
        <v>0</v>
      </c>
      <c r="M137" s="64"/>
      <c r="N137" s="5">
        <v>84</v>
      </c>
      <c r="P137" s="185" t="str">
        <f t="shared" si="12"/>
        <v/>
      </c>
    </row>
    <row r="138" spans="1:16" s="292" customFormat="1" ht="16" customHeight="1" thickTop="1" thickBot="1" x14ac:dyDescent="0.3">
      <c r="A138" s="81"/>
      <c r="B138" s="93" t="s">
        <v>396</v>
      </c>
      <c r="C138" s="104" t="s">
        <v>337</v>
      </c>
      <c r="D138" s="79" t="s">
        <v>212</v>
      </c>
      <c r="E138" s="5">
        <v>56</v>
      </c>
      <c r="F138" s="64"/>
      <c r="G138" s="64"/>
      <c r="H138" s="64"/>
      <c r="I138" s="64"/>
      <c r="J138" s="64"/>
      <c r="K138" s="58">
        <f>'INP40.MELD'!F138</f>
        <v>0</v>
      </c>
      <c r="L138" s="58">
        <f t="shared" si="11"/>
        <v>0</v>
      </c>
      <c r="M138" s="64"/>
      <c r="N138" s="5">
        <v>56</v>
      </c>
      <c r="P138" s="185" t="str">
        <f t="shared" si="12"/>
        <v/>
      </c>
    </row>
    <row r="139" spans="1:16" s="292" customFormat="1" ht="16" customHeight="1" thickTop="1" thickBot="1" x14ac:dyDescent="0.3">
      <c r="A139" s="81"/>
      <c r="B139" s="93" t="s">
        <v>396</v>
      </c>
      <c r="C139" s="104" t="s">
        <v>335</v>
      </c>
      <c r="D139" s="79" t="s">
        <v>213</v>
      </c>
      <c r="E139" s="5">
        <v>85</v>
      </c>
      <c r="F139" s="64"/>
      <c r="G139" s="64"/>
      <c r="H139" s="64"/>
      <c r="I139" s="64"/>
      <c r="J139" s="64"/>
      <c r="K139" s="58">
        <f>'INP40.MELD'!F139</f>
        <v>0</v>
      </c>
      <c r="L139" s="58">
        <f t="shared" si="11"/>
        <v>0</v>
      </c>
      <c r="M139" s="64"/>
      <c r="N139" s="5">
        <v>85</v>
      </c>
      <c r="P139" s="185" t="str">
        <f t="shared" si="12"/>
        <v/>
      </c>
    </row>
    <row r="140" spans="1:16" s="292" customFormat="1" ht="16" customHeight="1" thickTop="1" thickBot="1" x14ac:dyDescent="0.3">
      <c r="A140" s="81"/>
      <c r="B140" s="93" t="s">
        <v>396</v>
      </c>
      <c r="C140" s="104" t="s">
        <v>529</v>
      </c>
      <c r="D140" s="79" t="s">
        <v>528</v>
      </c>
      <c r="E140" s="5">
        <v>77</v>
      </c>
      <c r="F140" s="64"/>
      <c r="G140" s="64"/>
      <c r="H140" s="64"/>
      <c r="I140" s="64"/>
      <c r="J140" s="64"/>
      <c r="K140" s="58">
        <f>'INP40.MELD'!F140</f>
        <v>0</v>
      </c>
      <c r="L140" s="58">
        <f t="shared" si="11"/>
        <v>0</v>
      </c>
      <c r="M140" s="64"/>
      <c r="N140" s="5">
        <v>77</v>
      </c>
      <c r="P140" s="185" t="str">
        <f t="shared" si="12"/>
        <v/>
      </c>
    </row>
    <row r="141" spans="1:16" s="292" customFormat="1" ht="16" customHeight="1" thickTop="1" thickBot="1" x14ac:dyDescent="0.3">
      <c r="A141" s="81"/>
      <c r="B141" s="93" t="s">
        <v>396</v>
      </c>
      <c r="C141" s="104" t="s">
        <v>347</v>
      </c>
      <c r="D141" s="79" t="s">
        <v>214</v>
      </c>
      <c r="E141" s="5">
        <v>234</v>
      </c>
      <c r="F141" s="64"/>
      <c r="G141" s="64"/>
      <c r="H141" s="64"/>
      <c r="I141" s="64"/>
      <c r="J141" s="64"/>
      <c r="K141" s="58">
        <f>'INP40.MELD'!F141</f>
        <v>0</v>
      </c>
      <c r="L141" s="58">
        <f t="shared" si="11"/>
        <v>0</v>
      </c>
      <c r="M141" s="64"/>
      <c r="N141" s="5">
        <v>234</v>
      </c>
      <c r="P141" s="185" t="str">
        <f t="shared" si="12"/>
        <v/>
      </c>
    </row>
    <row r="142" spans="1:16" s="292" customFormat="1" ht="16" customHeight="1" thickTop="1" thickBot="1" x14ac:dyDescent="0.3">
      <c r="A142" s="81"/>
      <c r="B142" s="93" t="s">
        <v>396</v>
      </c>
      <c r="C142" s="104" t="s">
        <v>471</v>
      </c>
      <c r="D142" s="79" t="s">
        <v>216</v>
      </c>
      <c r="E142" s="5">
        <v>60</v>
      </c>
      <c r="F142" s="64"/>
      <c r="G142" s="64"/>
      <c r="H142" s="64"/>
      <c r="I142" s="64"/>
      <c r="J142" s="64"/>
      <c r="K142" s="58">
        <f>'INP40.MELD'!F142</f>
        <v>0</v>
      </c>
      <c r="L142" s="58">
        <f t="shared" si="11"/>
        <v>0</v>
      </c>
      <c r="M142" s="64"/>
      <c r="N142" s="5">
        <v>60</v>
      </c>
      <c r="P142" s="185" t="str">
        <f t="shared" si="12"/>
        <v/>
      </c>
    </row>
    <row r="143" spans="1:16" s="292" customFormat="1" ht="16" customHeight="1" thickTop="1" thickBot="1" x14ac:dyDescent="0.3">
      <c r="A143" s="81"/>
      <c r="B143" s="93" t="s">
        <v>396</v>
      </c>
      <c r="C143" s="104" t="s">
        <v>531</v>
      </c>
      <c r="D143" s="79" t="s">
        <v>530</v>
      </c>
      <c r="E143" s="5">
        <v>79</v>
      </c>
      <c r="F143" s="64"/>
      <c r="G143" s="64"/>
      <c r="H143" s="64"/>
      <c r="I143" s="64"/>
      <c r="J143" s="64"/>
      <c r="K143" s="58">
        <f>'INP40.MELD'!F143</f>
        <v>0</v>
      </c>
      <c r="L143" s="58">
        <f t="shared" si="11"/>
        <v>0</v>
      </c>
      <c r="M143" s="64"/>
      <c r="N143" s="5">
        <v>79</v>
      </c>
      <c r="P143" s="185" t="str">
        <f t="shared" si="12"/>
        <v/>
      </c>
    </row>
    <row r="144" spans="1:16" s="292" customFormat="1" ht="16" customHeight="1" thickTop="1" thickBot="1" x14ac:dyDescent="0.3">
      <c r="A144" s="81"/>
      <c r="B144" s="93" t="s">
        <v>396</v>
      </c>
      <c r="C144" s="104" t="s">
        <v>338</v>
      </c>
      <c r="D144" s="79" t="s">
        <v>218</v>
      </c>
      <c r="E144" s="5">
        <v>87</v>
      </c>
      <c r="F144" s="64"/>
      <c r="G144" s="64"/>
      <c r="H144" s="64"/>
      <c r="I144" s="64"/>
      <c r="J144" s="64"/>
      <c r="K144" s="58">
        <f>'INP40.MELD'!F144</f>
        <v>0</v>
      </c>
      <c r="L144" s="58">
        <f t="shared" si="11"/>
        <v>0</v>
      </c>
      <c r="M144" s="64"/>
      <c r="N144" s="5">
        <v>87</v>
      </c>
      <c r="P144" s="185" t="str">
        <f t="shared" si="12"/>
        <v/>
      </c>
    </row>
    <row r="145" spans="1:16" s="292" customFormat="1" ht="16" customHeight="1" thickTop="1" thickBot="1" x14ac:dyDescent="0.3">
      <c r="A145" s="81"/>
      <c r="B145" s="93" t="s">
        <v>396</v>
      </c>
      <c r="C145" s="104" t="s">
        <v>473</v>
      </c>
      <c r="D145" s="79" t="s">
        <v>219</v>
      </c>
      <c r="E145" s="5">
        <v>88</v>
      </c>
      <c r="F145" s="64"/>
      <c r="G145" s="64"/>
      <c r="H145" s="64"/>
      <c r="I145" s="64"/>
      <c r="J145" s="64"/>
      <c r="K145" s="58">
        <f>'INP40.MELD'!F145</f>
        <v>0</v>
      </c>
      <c r="L145" s="58">
        <f t="shared" si="11"/>
        <v>0</v>
      </c>
      <c r="M145" s="64"/>
      <c r="N145" s="5">
        <v>88</v>
      </c>
      <c r="P145" s="185" t="str">
        <f t="shared" si="12"/>
        <v/>
      </c>
    </row>
    <row r="146" spans="1:16" s="292" customFormat="1" ht="16" customHeight="1" thickTop="1" thickBot="1" x14ac:dyDescent="0.3">
      <c r="A146" s="81"/>
      <c r="B146" s="93" t="s">
        <v>396</v>
      </c>
      <c r="C146" s="104" t="s">
        <v>474</v>
      </c>
      <c r="D146" s="79" t="s">
        <v>220</v>
      </c>
      <c r="E146" s="5">
        <v>62</v>
      </c>
      <c r="F146" s="64"/>
      <c r="G146" s="64"/>
      <c r="H146" s="64"/>
      <c r="I146" s="64"/>
      <c r="J146" s="64"/>
      <c r="K146" s="58">
        <f>'INP40.MELD'!F146</f>
        <v>0</v>
      </c>
      <c r="L146" s="58">
        <f t="shared" si="11"/>
        <v>0</v>
      </c>
      <c r="M146" s="64"/>
      <c r="N146" s="5">
        <v>62</v>
      </c>
      <c r="P146" s="185" t="str">
        <f t="shared" si="12"/>
        <v/>
      </c>
    </row>
    <row r="147" spans="1:16" s="292" customFormat="1" ht="16" customHeight="1" thickTop="1" thickBot="1" x14ac:dyDescent="0.3">
      <c r="A147" s="81"/>
      <c r="B147" s="93" t="s">
        <v>396</v>
      </c>
      <c r="C147" s="104" t="s">
        <v>749</v>
      </c>
      <c r="D147" s="99" t="s">
        <v>221</v>
      </c>
      <c r="E147" s="5">
        <v>89</v>
      </c>
      <c r="F147" s="64"/>
      <c r="G147" s="64"/>
      <c r="H147" s="64"/>
      <c r="I147" s="64"/>
      <c r="J147" s="64"/>
      <c r="K147" s="58">
        <f>'INP40.MELD'!F147</f>
        <v>0</v>
      </c>
      <c r="L147" s="58">
        <f t="shared" si="11"/>
        <v>0</v>
      </c>
      <c r="M147" s="64"/>
      <c r="N147" s="5">
        <v>89</v>
      </c>
      <c r="P147" s="185" t="str">
        <f t="shared" si="12"/>
        <v/>
      </c>
    </row>
    <row r="148" spans="1:16" s="292" customFormat="1" ht="16" customHeight="1" thickTop="1" thickBot="1" x14ac:dyDescent="0.3">
      <c r="A148" s="81"/>
      <c r="B148" s="93" t="s">
        <v>396</v>
      </c>
      <c r="C148" s="104" t="s">
        <v>475</v>
      </c>
      <c r="D148" s="79" t="s">
        <v>222</v>
      </c>
      <c r="E148" s="5">
        <v>64</v>
      </c>
      <c r="F148" s="64"/>
      <c r="G148" s="64"/>
      <c r="H148" s="64"/>
      <c r="I148" s="64"/>
      <c r="J148" s="64"/>
      <c r="K148" s="58">
        <f>'INP40.MELD'!F148</f>
        <v>0</v>
      </c>
      <c r="L148" s="58">
        <f t="shared" si="11"/>
        <v>0</v>
      </c>
      <c r="M148" s="64"/>
      <c r="N148" s="5">
        <v>64</v>
      </c>
      <c r="P148" s="185" t="str">
        <f t="shared" si="12"/>
        <v/>
      </c>
    </row>
    <row r="149" spans="1:16" s="292" customFormat="1" ht="16" customHeight="1" thickTop="1" thickBot="1" x14ac:dyDescent="0.3">
      <c r="A149" s="81"/>
      <c r="B149" s="93" t="s">
        <v>396</v>
      </c>
      <c r="C149" s="104" t="s">
        <v>476</v>
      </c>
      <c r="D149" s="79" t="s">
        <v>223</v>
      </c>
      <c r="E149" s="5">
        <v>90</v>
      </c>
      <c r="F149" s="64"/>
      <c r="G149" s="64"/>
      <c r="H149" s="64"/>
      <c r="I149" s="64"/>
      <c r="J149" s="64"/>
      <c r="K149" s="58">
        <f>'INP40.MELD'!F149</f>
        <v>0</v>
      </c>
      <c r="L149" s="58">
        <f t="shared" si="11"/>
        <v>0</v>
      </c>
      <c r="M149" s="64"/>
      <c r="N149" s="5">
        <v>90</v>
      </c>
      <c r="P149" s="185" t="str">
        <f t="shared" si="12"/>
        <v/>
      </c>
    </row>
    <row r="150" spans="1:16" s="292" customFormat="1" ht="16" customHeight="1" thickTop="1" thickBot="1" x14ac:dyDescent="0.3">
      <c r="A150" s="81"/>
      <c r="B150" s="93" t="s">
        <v>396</v>
      </c>
      <c r="C150" s="104" t="s">
        <v>746</v>
      </c>
      <c r="D150" s="99" t="s">
        <v>224</v>
      </c>
      <c r="E150" s="5">
        <v>67</v>
      </c>
      <c r="F150" s="64"/>
      <c r="G150" s="64"/>
      <c r="H150" s="64"/>
      <c r="I150" s="64"/>
      <c r="J150" s="64"/>
      <c r="K150" s="58">
        <f>'INP40.MELD'!F150</f>
        <v>0</v>
      </c>
      <c r="L150" s="58">
        <f t="shared" si="11"/>
        <v>0</v>
      </c>
      <c r="M150" s="64"/>
      <c r="N150" s="5">
        <v>67</v>
      </c>
      <c r="P150" s="185" t="str">
        <f t="shared" si="12"/>
        <v/>
      </c>
    </row>
    <row r="151" spans="1:16" s="292" customFormat="1" ht="16" customHeight="1" thickTop="1" thickBot="1" x14ac:dyDescent="0.3">
      <c r="A151" s="81"/>
      <c r="B151" s="93" t="s">
        <v>396</v>
      </c>
      <c r="C151" s="104" t="s">
        <v>477</v>
      </c>
      <c r="D151" s="79" t="s">
        <v>225</v>
      </c>
      <c r="E151" s="5">
        <v>91</v>
      </c>
      <c r="F151" s="64"/>
      <c r="G151" s="64"/>
      <c r="H151" s="64"/>
      <c r="I151" s="64"/>
      <c r="J151" s="64"/>
      <c r="K151" s="58">
        <f>'INP40.MELD'!F151</f>
        <v>0</v>
      </c>
      <c r="L151" s="58">
        <f t="shared" si="11"/>
        <v>0</v>
      </c>
      <c r="M151" s="64"/>
      <c r="N151" s="5">
        <v>91</v>
      </c>
      <c r="P151" s="185" t="str">
        <f t="shared" si="12"/>
        <v/>
      </c>
    </row>
    <row r="152" spans="1:16" s="292" customFormat="1" ht="16" customHeight="1" thickTop="1" thickBot="1" x14ac:dyDescent="0.3">
      <c r="A152" s="81"/>
      <c r="B152" s="93" t="s">
        <v>396</v>
      </c>
      <c r="C152" s="104" t="s">
        <v>470</v>
      </c>
      <c r="D152" s="79" t="s">
        <v>215</v>
      </c>
      <c r="E152" s="5">
        <v>86</v>
      </c>
      <c r="F152" s="64"/>
      <c r="G152" s="64"/>
      <c r="H152" s="64"/>
      <c r="I152" s="64"/>
      <c r="J152" s="64"/>
      <c r="K152" s="58">
        <f>'INP40.MELD'!F152</f>
        <v>0</v>
      </c>
      <c r="L152" s="58">
        <f t="shared" si="11"/>
        <v>0</v>
      </c>
      <c r="M152" s="64"/>
      <c r="N152" s="5">
        <v>86</v>
      </c>
      <c r="P152" s="185" t="str">
        <f t="shared" si="12"/>
        <v/>
      </c>
    </row>
    <row r="153" spans="1:16" s="292" customFormat="1" ht="16" customHeight="1" thickTop="1" thickBot="1" x14ac:dyDescent="0.3">
      <c r="A153" s="81"/>
      <c r="B153" s="93" t="s">
        <v>396</v>
      </c>
      <c r="C153" s="104" t="s">
        <v>472</v>
      </c>
      <c r="D153" s="79" t="s">
        <v>217</v>
      </c>
      <c r="E153" s="5">
        <v>92</v>
      </c>
      <c r="F153" s="64"/>
      <c r="G153" s="64"/>
      <c r="H153" s="64"/>
      <c r="I153" s="64"/>
      <c r="J153" s="64"/>
      <c r="K153" s="58">
        <f>'INP40.MELD'!F153</f>
        <v>0</v>
      </c>
      <c r="L153" s="58">
        <f t="shared" si="11"/>
        <v>0</v>
      </c>
      <c r="M153" s="64"/>
      <c r="N153" s="5">
        <v>92</v>
      </c>
      <c r="P153" s="185" t="str">
        <f t="shared" si="12"/>
        <v/>
      </c>
    </row>
    <row r="154" spans="1:16" s="292" customFormat="1" ht="16" customHeight="1" thickTop="1" thickBot="1" x14ac:dyDescent="0.3">
      <c r="A154" s="81"/>
      <c r="B154" s="93" t="s">
        <v>396</v>
      </c>
      <c r="C154" s="104" t="s">
        <v>81</v>
      </c>
      <c r="D154" s="79" t="s">
        <v>82</v>
      </c>
      <c r="E154" s="5">
        <v>69</v>
      </c>
      <c r="F154" s="64"/>
      <c r="G154" s="64"/>
      <c r="H154" s="64"/>
      <c r="I154" s="64"/>
      <c r="J154" s="64"/>
      <c r="K154" s="58">
        <f>'INP40.MELD'!F154</f>
        <v>0</v>
      </c>
      <c r="L154" s="58">
        <f t="shared" si="11"/>
        <v>0</v>
      </c>
      <c r="M154" s="64"/>
      <c r="N154" s="5">
        <v>69</v>
      </c>
      <c r="P154" s="185" t="str">
        <f t="shared" si="12"/>
        <v/>
      </c>
    </row>
    <row r="155" spans="1:16" s="292" customFormat="1" ht="16" customHeight="1" thickTop="1" thickBot="1" x14ac:dyDescent="0.3">
      <c r="A155" s="81"/>
      <c r="B155" s="93" t="s">
        <v>396</v>
      </c>
      <c r="C155" s="104" t="s">
        <v>345</v>
      </c>
      <c r="D155" s="79" t="s">
        <v>226</v>
      </c>
      <c r="E155" s="5">
        <v>233</v>
      </c>
      <c r="F155" s="64"/>
      <c r="G155" s="64"/>
      <c r="H155" s="64"/>
      <c r="I155" s="64"/>
      <c r="J155" s="64"/>
      <c r="K155" s="58">
        <f>'INP40.MELD'!F155</f>
        <v>0</v>
      </c>
      <c r="L155" s="58">
        <f t="shared" si="11"/>
        <v>0</v>
      </c>
      <c r="M155" s="64"/>
      <c r="N155" s="5">
        <v>233</v>
      </c>
      <c r="P155" s="185" t="str">
        <f t="shared" si="12"/>
        <v/>
      </c>
    </row>
    <row r="156" spans="1:16" s="292" customFormat="1" ht="16" customHeight="1" thickTop="1" thickBot="1" x14ac:dyDescent="0.3">
      <c r="A156" s="81"/>
      <c r="B156" s="93" t="s">
        <v>396</v>
      </c>
      <c r="C156" s="104" t="s">
        <v>747</v>
      </c>
      <c r="D156" s="99" t="s">
        <v>227</v>
      </c>
      <c r="E156" s="5">
        <v>70</v>
      </c>
      <c r="F156" s="64"/>
      <c r="G156" s="64"/>
      <c r="H156" s="64"/>
      <c r="I156" s="64"/>
      <c r="J156" s="64"/>
      <c r="K156" s="58">
        <f>'INP40.MELD'!F156</f>
        <v>0</v>
      </c>
      <c r="L156" s="58">
        <f t="shared" si="11"/>
        <v>0</v>
      </c>
      <c r="M156" s="64"/>
      <c r="N156" s="5">
        <v>70</v>
      </c>
      <c r="P156" s="185" t="str">
        <f t="shared" si="12"/>
        <v/>
      </c>
    </row>
    <row r="157" spans="1:16" s="292" customFormat="1" ht="16" customHeight="1" thickTop="1" thickBot="1" x14ac:dyDescent="0.3">
      <c r="A157" s="81"/>
      <c r="B157" s="93" t="s">
        <v>396</v>
      </c>
      <c r="C157" s="104" t="s">
        <v>748</v>
      </c>
      <c r="D157" s="99" t="s">
        <v>228</v>
      </c>
      <c r="E157" s="5">
        <v>71</v>
      </c>
      <c r="F157" s="64"/>
      <c r="G157" s="64"/>
      <c r="H157" s="64"/>
      <c r="I157" s="64"/>
      <c r="J157" s="64"/>
      <c r="K157" s="58">
        <f>'INP40.MELD'!F157</f>
        <v>0</v>
      </c>
      <c r="L157" s="58">
        <f t="shared" si="11"/>
        <v>0</v>
      </c>
      <c r="M157" s="64"/>
      <c r="N157" s="5">
        <v>71</v>
      </c>
      <c r="P157" s="185" t="str">
        <f t="shared" si="12"/>
        <v/>
      </c>
    </row>
    <row r="158" spans="1:16" s="292" customFormat="1" ht="16" customHeight="1" thickTop="1" thickBot="1" x14ac:dyDescent="0.3">
      <c r="A158" s="81"/>
      <c r="B158" s="93" t="s">
        <v>396</v>
      </c>
      <c r="C158" s="104" t="s">
        <v>478</v>
      </c>
      <c r="D158" s="79" t="s">
        <v>229</v>
      </c>
      <c r="E158" s="5">
        <v>94</v>
      </c>
      <c r="F158" s="64"/>
      <c r="G158" s="64"/>
      <c r="H158" s="64"/>
      <c r="I158" s="64"/>
      <c r="J158" s="64"/>
      <c r="K158" s="58">
        <f>'INP40.MELD'!F158</f>
        <v>0</v>
      </c>
      <c r="L158" s="58">
        <f t="shared" si="11"/>
        <v>0</v>
      </c>
      <c r="M158" s="64"/>
      <c r="N158" s="5">
        <v>94</v>
      </c>
      <c r="P158" s="185" t="str">
        <f t="shared" si="12"/>
        <v/>
      </c>
    </row>
    <row r="159" spans="1:16" s="292" customFormat="1" ht="16" customHeight="1" thickTop="1" thickBot="1" x14ac:dyDescent="0.3">
      <c r="A159" s="81"/>
      <c r="B159" s="93" t="s">
        <v>396</v>
      </c>
      <c r="C159" s="104" t="s">
        <v>750</v>
      </c>
      <c r="D159" s="79" t="s">
        <v>230</v>
      </c>
      <c r="E159" s="5">
        <v>95</v>
      </c>
      <c r="F159" s="64"/>
      <c r="G159" s="64"/>
      <c r="H159" s="64"/>
      <c r="I159" s="64"/>
      <c r="J159" s="64"/>
      <c r="K159" s="58">
        <f>'INP40.MELD'!F159</f>
        <v>0</v>
      </c>
      <c r="L159" s="58">
        <f t="shared" si="11"/>
        <v>0</v>
      </c>
      <c r="M159" s="64"/>
      <c r="N159" s="5">
        <v>95</v>
      </c>
      <c r="P159" s="185" t="str">
        <f t="shared" si="12"/>
        <v/>
      </c>
    </row>
    <row r="160" spans="1:16" s="292" customFormat="1" ht="16" customHeight="1" thickTop="1" thickBot="1" x14ac:dyDescent="0.3">
      <c r="A160" s="81"/>
      <c r="B160" s="93" t="s">
        <v>396</v>
      </c>
      <c r="C160" s="104" t="s">
        <v>751</v>
      </c>
      <c r="D160" s="306" t="s">
        <v>532</v>
      </c>
      <c r="E160" s="5">
        <v>78</v>
      </c>
      <c r="F160" s="64"/>
      <c r="G160" s="64"/>
      <c r="H160" s="64"/>
      <c r="I160" s="64"/>
      <c r="J160" s="64"/>
      <c r="K160" s="58">
        <f>'INP40.MELD'!F160</f>
        <v>0</v>
      </c>
      <c r="L160" s="58">
        <f t="shared" si="11"/>
        <v>0</v>
      </c>
      <c r="M160" s="64"/>
      <c r="N160" s="5">
        <v>78</v>
      </c>
      <c r="P160" s="185" t="str">
        <f t="shared" si="12"/>
        <v/>
      </c>
    </row>
    <row r="161" spans="1:16" s="292" customFormat="1" ht="16" customHeight="1" thickTop="1" thickBot="1" x14ac:dyDescent="0.3">
      <c r="A161" s="81"/>
      <c r="B161" s="93" t="s">
        <v>396</v>
      </c>
      <c r="C161" s="104" t="s">
        <v>752</v>
      </c>
      <c r="D161" s="99" t="s">
        <v>231</v>
      </c>
      <c r="E161" s="5">
        <v>96</v>
      </c>
      <c r="F161" s="64"/>
      <c r="G161" s="64"/>
      <c r="H161" s="64"/>
      <c r="I161" s="64"/>
      <c r="J161" s="64"/>
      <c r="K161" s="58">
        <f>'INP40.MELD'!F161</f>
        <v>0</v>
      </c>
      <c r="L161" s="58">
        <f t="shared" si="11"/>
        <v>0</v>
      </c>
      <c r="M161" s="64"/>
      <c r="N161" s="5">
        <v>96</v>
      </c>
      <c r="P161" s="185" t="str">
        <f t="shared" si="12"/>
        <v/>
      </c>
    </row>
    <row r="162" spans="1:16" s="292" customFormat="1" ht="16" customHeight="1" thickTop="1" thickBot="1" x14ac:dyDescent="0.3">
      <c r="A162" s="81"/>
      <c r="B162" s="93" t="s">
        <v>396</v>
      </c>
      <c r="C162" s="104" t="s">
        <v>479</v>
      </c>
      <c r="D162" s="79" t="s">
        <v>232</v>
      </c>
      <c r="E162" s="5">
        <v>97</v>
      </c>
      <c r="F162" s="64"/>
      <c r="G162" s="64"/>
      <c r="H162" s="64"/>
      <c r="I162" s="64"/>
      <c r="J162" s="64"/>
      <c r="K162" s="58">
        <f>'INP40.MELD'!F162</f>
        <v>0</v>
      </c>
      <c r="L162" s="58">
        <f t="shared" si="11"/>
        <v>0</v>
      </c>
      <c r="M162" s="64"/>
      <c r="N162" s="5">
        <v>97</v>
      </c>
      <c r="P162" s="185" t="str">
        <f t="shared" si="12"/>
        <v/>
      </c>
    </row>
    <row r="163" spans="1:16" s="292" customFormat="1" ht="16" customHeight="1" thickTop="1" thickBot="1" x14ac:dyDescent="0.3">
      <c r="A163" s="81"/>
      <c r="B163" s="93" t="s">
        <v>396</v>
      </c>
      <c r="C163" s="104" t="s">
        <v>844</v>
      </c>
      <c r="D163" s="79" t="s">
        <v>233</v>
      </c>
      <c r="E163" s="5">
        <v>98</v>
      </c>
      <c r="F163" s="64"/>
      <c r="G163" s="64"/>
      <c r="H163" s="64"/>
      <c r="I163" s="64"/>
      <c r="J163" s="64"/>
      <c r="K163" s="58">
        <f>'INP40.MELD'!F163</f>
        <v>0</v>
      </c>
      <c r="L163" s="58">
        <f t="shared" si="11"/>
        <v>0</v>
      </c>
      <c r="M163" s="64"/>
      <c r="N163" s="5">
        <v>98</v>
      </c>
      <c r="P163" s="185" t="str">
        <f t="shared" si="12"/>
        <v/>
      </c>
    </row>
    <row r="164" spans="1:16" ht="35.15" customHeight="1" thickTop="1" thickBot="1" x14ac:dyDescent="0.35">
      <c r="A164" s="81"/>
      <c r="B164" s="120" t="s">
        <v>397</v>
      </c>
      <c r="C164" s="108"/>
      <c r="D164" s="119" t="s">
        <v>1008</v>
      </c>
      <c r="E164" s="5"/>
      <c r="F164" s="272">
        <f t="shared" ref="F164:M164" si="13">SUM(F165:F177)</f>
        <v>0</v>
      </c>
      <c r="G164" s="272">
        <f t="shared" si="13"/>
        <v>0</v>
      </c>
      <c r="H164" s="272">
        <f t="shared" si="13"/>
        <v>0</v>
      </c>
      <c r="I164" s="272">
        <f t="shared" si="13"/>
        <v>0</v>
      </c>
      <c r="J164" s="272">
        <f t="shared" si="13"/>
        <v>0</v>
      </c>
      <c r="K164" s="272">
        <f t="shared" si="13"/>
        <v>0</v>
      </c>
      <c r="L164" s="272">
        <f t="shared" si="13"/>
        <v>0</v>
      </c>
      <c r="M164" s="272">
        <f t="shared" si="13"/>
        <v>0</v>
      </c>
      <c r="N164" s="5"/>
    </row>
    <row r="165" spans="1:16" ht="16" customHeight="1" thickTop="1" thickBot="1" x14ac:dyDescent="0.3">
      <c r="A165" s="81"/>
      <c r="B165" s="93" t="s">
        <v>397</v>
      </c>
      <c r="C165" s="104" t="s">
        <v>84</v>
      </c>
      <c r="D165" s="65" t="s">
        <v>85</v>
      </c>
      <c r="E165" s="5">
        <v>55</v>
      </c>
      <c r="F165" s="64"/>
      <c r="G165" s="64"/>
      <c r="H165" s="64"/>
      <c r="I165" s="64"/>
      <c r="J165" s="64"/>
      <c r="K165" s="58">
        <f>'INP40.MELD'!F165</f>
        <v>0</v>
      </c>
      <c r="L165" s="58">
        <f t="shared" ref="L165:L177" si="14">M165-F165-G165-K165+H165+I165+J165</f>
        <v>0</v>
      </c>
      <c r="M165" s="64"/>
      <c r="N165" s="5">
        <v>55</v>
      </c>
      <c r="P165" s="185" t="str">
        <f t="shared" ref="P165:P177" si="15">IF(K165=0,"",IF(COUNTA(F165:J165,M165)=0,"Warnung",""))</f>
        <v/>
      </c>
    </row>
    <row r="166" spans="1:16" s="292" customFormat="1" ht="16" customHeight="1" thickTop="1" thickBot="1" x14ac:dyDescent="0.3">
      <c r="A166" s="81"/>
      <c r="B166" s="93" t="s">
        <v>397</v>
      </c>
      <c r="C166" s="104" t="s">
        <v>480</v>
      </c>
      <c r="D166" s="65" t="s">
        <v>235</v>
      </c>
      <c r="E166" s="5">
        <v>57</v>
      </c>
      <c r="F166" s="64"/>
      <c r="G166" s="64"/>
      <c r="H166" s="64"/>
      <c r="I166" s="64"/>
      <c r="J166" s="64"/>
      <c r="K166" s="58">
        <f>'INP40.MELD'!F166</f>
        <v>0</v>
      </c>
      <c r="L166" s="58">
        <f t="shared" si="14"/>
        <v>0</v>
      </c>
      <c r="M166" s="64"/>
      <c r="N166" s="5">
        <v>57</v>
      </c>
      <c r="P166" s="185" t="str">
        <f t="shared" si="15"/>
        <v/>
      </c>
    </row>
    <row r="167" spans="1:16" s="292" customFormat="1" ht="16" customHeight="1" thickTop="1" thickBot="1" x14ac:dyDescent="0.3">
      <c r="A167" s="81"/>
      <c r="B167" s="93" t="s">
        <v>397</v>
      </c>
      <c r="C167" s="104" t="s">
        <v>86</v>
      </c>
      <c r="D167" s="65" t="s">
        <v>87</v>
      </c>
      <c r="E167" s="5">
        <v>58</v>
      </c>
      <c r="F167" s="64"/>
      <c r="G167" s="64"/>
      <c r="H167" s="64"/>
      <c r="I167" s="64"/>
      <c r="J167" s="64"/>
      <c r="K167" s="58">
        <f>'INP40.MELD'!F167</f>
        <v>0</v>
      </c>
      <c r="L167" s="58">
        <f t="shared" si="14"/>
        <v>0</v>
      </c>
      <c r="M167" s="64"/>
      <c r="N167" s="5">
        <v>58</v>
      </c>
      <c r="P167" s="185" t="str">
        <f t="shared" si="15"/>
        <v/>
      </c>
    </row>
    <row r="168" spans="1:16" s="292" customFormat="1" ht="16" customHeight="1" thickTop="1" thickBot="1" x14ac:dyDescent="0.3">
      <c r="A168" s="81"/>
      <c r="B168" s="93" t="s">
        <v>397</v>
      </c>
      <c r="C168" s="104" t="s">
        <v>88</v>
      </c>
      <c r="D168" s="65" t="s">
        <v>89</v>
      </c>
      <c r="E168" s="5">
        <v>59</v>
      </c>
      <c r="F168" s="64"/>
      <c r="G168" s="64"/>
      <c r="H168" s="64"/>
      <c r="I168" s="64"/>
      <c r="J168" s="64"/>
      <c r="K168" s="58">
        <f>'INP40.MELD'!F168</f>
        <v>0</v>
      </c>
      <c r="L168" s="58">
        <f t="shared" si="14"/>
        <v>0</v>
      </c>
      <c r="M168" s="64"/>
      <c r="N168" s="5">
        <v>59</v>
      </c>
      <c r="P168" s="185" t="str">
        <f t="shared" si="15"/>
        <v/>
      </c>
    </row>
    <row r="169" spans="1:16" s="292" customFormat="1" ht="16" customHeight="1" thickTop="1" thickBot="1" x14ac:dyDescent="0.3">
      <c r="A169" s="81"/>
      <c r="B169" s="93" t="s">
        <v>397</v>
      </c>
      <c r="C169" s="104" t="s">
        <v>753</v>
      </c>
      <c r="D169" s="98" t="s">
        <v>237</v>
      </c>
      <c r="E169" s="5">
        <v>61</v>
      </c>
      <c r="F169" s="64"/>
      <c r="G169" s="64"/>
      <c r="H169" s="64"/>
      <c r="I169" s="64"/>
      <c r="J169" s="64"/>
      <c r="K169" s="58">
        <f>'INP40.MELD'!F169</f>
        <v>0</v>
      </c>
      <c r="L169" s="58">
        <f t="shared" si="14"/>
        <v>0</v>
      </c>
      <c r="M169" s="64"/>
      <c r="N169" s="5">
        <v>61</v>
      </c>
      <c r="P169" s="185" t="str">
        <f t="shared" si="15"/>
        <v/>
      </c>
    </row>
    <row r="170" spans="1:16" s="292" customFormat="1" ht="16" customHeight="1" thickTop="1" thickBot="1" x14ac:dyDescent="0.3">
      <c r="A170" s="81"/>
      <c r="B170" s="93" t="s">
        <v>397</v>
      </c>
      <c r="C170" s="104" t="s">
        <v>837</v>
      </c>
      <c r="D170" s="65" t="s">
        <v>238</v>
      </c>
      <c r="E170" s="5">
        <v>63</v>
      </c>
      <c r="F170" s="64"/>
      <c r="G170" s="64"/>
      <c r="H170" s="64"/>
      <c r="I170" s="64"/>
      <c r="J170" s="64"/>
      <c r="K170" s="58">
        <f>'INP40.MELD'!F170</f>
        <v>0</v>
      </c>
      <c r="L170" s="58">
        <f t="shared" si="14"/>
        <v>0</v>
      </c>
      <c r="M170" s="64"/>
      <c r="N170" s="5">
        <v>63</v>
      </c>
      <c r="P170" s="185" t="str">
        <f t="shared" si="15"/>
        <v/>
      </c>
    </row>
    <row r="171" spans="1:16" s="292" customFormat="1" ht="16" customHeight="1" thickTop="1" thickBot="1" x14ac:dyDescent="0.3">
      <c r="A171" s="81"/>
      <c r="B171" s="93" t="s">
        <v>397</v>
      </c>
      <c r="C171" s="104" t="s">
        <v>482</v>
      </c>
      <c r="D171" s="65" t="s">
        <v>239</v>
      </c>
      <c r="E171" s="5">
        <v>65</v>
      </c>
      <c r="F171" s="64"/>
      <c r="G171" s="64"/>
      <c r="H171" s="64"/>
      <c r="I171" s="64"/>
      <c r="J171" s="64"/>
      <c r="K171" s="58">
        <f>'INP40.MELD'!F171</f>
        <v>0</v>
      </c>
      <c r="L171" s="58">
        <f t="shared" si="14"/>
        <v>0</v>
      </c>
      <c r="M171" s="64"/>
      <c r="N171" s="5">
        <v>65</v>
      </c>
      <c r="P171" s="185" t="str">
        <f t="shared" si="15"/>
        <v/>
      </c>
    </row>
    <row r="172" spans="1:16" s="292" customFormat="1" ht="16" customHeight="1" thickTop="1" thickBot="1" x14ac:dyDescent="0.3">
      <c r="A172" s="81"/>
      <c r="B172" s="93" t="s">
        <v>397</v>
      </c>
      <c r="C172" s="104" t="s">
        <v>481</v>
      </c>
      <c r="D172" s="65" t="s">
        <v>236</v>
      </c>
      <c r="E172" s="5">
        <v>68</v>
      </c>
      <c r="F172" s="64"/>
      <c r="G172" s="64"/>
      <c r="H172" s="64"/>
      <c r="I172" s="64"/>
      <c r="J172" s="64"/>
      <c r="K172" s="58">
        <f>'INP40.MELD'!F172</f>
        <v>0</v>
      </c>
      <c r="L172" s="58">
        <f t="shared" si="14"/>
        <v>0</v>
      </c>
      <c r="M172" s="64"/>
      <c r="N172" s="5">
        <v>68</v>
      </c>
      <c r="P172" s="185" t="str">
        <f t="shared" si="15"/>
        <v/>
      </c>
    </row>
    <row r="173" spans="1:16" s="292" customFormat="1" ht="16" customHeight="1" thickTop="1" thickBot="1" x14ac:dyDescent="0.3">
      <c r="A173" s="81"/>
      <c r="B173" s="93" t="s">
        <v>397</v>
      </c>
      <c r="C173" s="104" t="s">
        <v>483</v>
      </c>
      <c r="D173" s="65" t="s">
        <v>240</v>
      </c>
      <c r="E173" s="5">
        <v>72</v>
      </c>
      <c r="F173" s="64"/>
      <c r="G173" s="64"/>
      <c r="H173" s="64"/>
      <c r="I173" s="64"/>
      <c r="J173" s="64"/>
      <c r="K173" s="58">
        <f>'INP40.MELD'!F173</f>
        <v>0</v>
      </c>
      <c r="L173" s="58">
        <f t="shared" si="14"/>
        <v>0</v>
      </c>
      <c r="M173" s="64"/>
      <c r="N173" s="5">
        <v>72</v>
      </c>
      <c r="P173" s="185" t="str">
        <f t="shared" si="15"/>
        <v/>
      </c>
    </row>
    <row r="174" spans="1:16" ht="16" customHeight="1" thickTop="1" thickBot="1" x14ac:dyDescent="0.3">
      <c r="A174" s="81"/>
      <c r="B174" s="93" t="s">
        <v>397</v>
      </c>
      <c r="C174" s="101" t="s">
        <v>484</v>
      </c>
      <c r="D174" s="65" t="s">
        <v>241</v>
      </c>
      <c r="E174" s="5">
        <v>73</v>
      </c>
      <c r="F174" s="64"/>
      <c r="G174" s="64"/>
      <c r="H174" s="64"/>
      <c r="I174" s="64"/>
      <c r="J174" s="64"/>
      <c r="K174" s="58">
        <f>'INP40.MELD'!F174</f>
        <v>0</v>
      </c>
      <c r="L174" s="58">
        <f t="shared" si="14"/>
        <v>0</v>
      </c>
      <c r="M174" s="64"/>
      <c r="N174" s="5">
        <v>73</v>
      </c>
      <c r="P174" s="185" t="str">
        <f t="shared" si="15"/>
        <v/>
      </c>
    </row>
    <row r="175" spans="1:16" ht="16" customHeight="1" thickTop="1" thickBot="1" x14ac:dyDescent="0.3">
      <c r="A175" s="81"/>
      <c r="B175" s="93" t="s">
        <v>397</v>
      </c>
      <c r="C175" s="101" t="s">
        <v>485</v>
      </c>
      <c r="D175" s="65" t="s">
        <v>242</v>
      </c>
      <c r="E175" s="5">
        <v>74</v>
      </c>
      <c r="F175" s="10"/>
      <c r="G175" s="10"/>
      <c r="H175" s="10"/>
      <c r="I175" s="10"/>
      <c r="J175" s="10"/>
      <c r="K175" s="58">
        <f>'INP40.MELD'!F175</f>
        <v>0</v>
      </c>
      <c r="L175" s="58">
        <f t="shared" si="14"/>
        <v>0</v>
      </c>
      <c r="M175" s="10"/>
      <c r="N175" s="5">
        <v>74</v>
      </c>
      <c r="P175" s="185" t="str">
        <f t="shared" si="15"/>
        <v/>
      </c>
    </row>
    <row r="176" spans="1:16" ht="16" customHeight="1" thickTop="1" thickBot="1" x14ac:dyDescent="0.3">
      <c r="A176" s="81"/>
      <c r="B176" s="93" t="s">
        <v>397</v>
      </c>
      <c r="C176" s="101" t="s">
        <v>90</v>
      </c>
      <c r="D176" s="65" t="s">
        <v>91</v>
      </c>
      <c r="E176" s="5">
        <v>75</v>
      </c>
      <c r="F176" s="10"/>
      <c r="G176" s="10"/>
      <c r="H176" s="10"/>
      <c r="I176" s="10"/>
      <c r="J176" s="10"/>
      <c r="K176" s="58">
        <f>'INP40.MELD'!F176</f>
        <v>0</v>
      </c>
      <c r="L176" s="58">
        <f t="shared" si="14"/>
        <v>0</v>
      </c>
      <c r="M176" s="10"/>
      <c r="N176" s="5">
        <v>75</v>
      </c>
      <c r="P176" s="185" t="str">
        <f t="shared" si="15"/>
        <v/>
      </c>
    </row>
    <row r="177" spans="1:16" ht="16" customHeight="1" thickTop="1" thickBot="1" x14ac:dyDescent="0.3">
      <c r="A177" s="81"/>
      <c r="B177" s="93" t="s">
        <v>397</v>
      </c>
      <c r="C177" s="101" t="s">
        <v>92</v>
      </c>
      <c r="D177" s="65" t="s">
        <v>93</v>
      </c>
      <c r="E177" s="5">
        <v>76</v>
      </c>
      <c r="F177" s="10"/>
      <c r="G177" s="10"/>
      <c r="H177" s="10"/>
      <c r="I177" s="10"/>
      <c r="J177" s="10"/>
      <c r="K177" s="58">
        <f>'INP40.MELD'!F177</f>
        <v>0</v>
      </c>
      <c r="L177" s="58">
        <f t="shared" si="14"/>
        <v>0</v>
      </c>
      <c r="M177" s="10"/>
      <c r="N177" s="5">
        <v>76</v>
      </c>
      <c r="P177" s="185" t="str">
        <f t="shared" si="15"/>
        <v/>
      </c>
    </row>
    <row r="178" spans="1:16" ht="35.15" customHeight="1" thickTop="1" thickBot="1" x14ac:dyDescent="0.35">
      <c r="A178" s="81"/>
      <c r="B178" s="115" t="s">
        <v>401</v>
      </c>
      <c r="C178" s="110"/>
      <c r="D178" s="111" t="s">
        <v>963</v>
      </c>
      <c r="E178" s="9"/>
      <c r="F178" s="272">
        <f t="shared" ref="F178:M178" si="16">SUM(F179,F196)</f>
        <v>0</v>
      </c>
      <c r="G178" s="272">
        <f t="shared" si="16"/>
        <v>0</v>
      </c>
      <c r="H178" s="272">
        <f t="shared" si="16"/>
        <v>0</v>
      </c>
      <c r="I178" s="272">
        <f t="shared" si="16"/>
        <v>0</v>
      </c>
      <c r="J178" s="272">
        <f t="shared" si="16"/>
        <v>0</v>
      </c>
      <c r="K178" s="272">
        <f t="shared" si="16"/>
        <v>0</v>
      </c>
      <c r="L178" s="272">
        <f t="shared" si="16"/>
        <v>0</v>
      </c>
      <c r="M178" s="272">
        <f t="shared" si="16"/>
        <v>0</v>
      </c>
      <c r="N178" s="9"/>
    </row>
    <row r="179" spans="1:16" ht="35.15" customHeight="1" thickTop="1" thickBot="1" x14ac:dyDescent="0.35">
      <c r="A179" s="81"/>
      <c r="B179" s="112" t="s">
        <v>398</v>
      </c>
      <c r="C179" s="117"/>
      <c r="D179" s="118" t="s">
        <v>1009</v>
      </c>
      <c r="E179" s="5"/>
      <c r="F179" s="272">
        <f t="shared" ref="F179:M179" si="17">SUM(F180:F195)</f>
        <v>0</v>
      </c>
      <c r="G179" s="272">
        <f t="shared" si="17"/>
        <v>0</v>
      </c>
      <c r="H179" s="272">
        <f t="shared" si="17"/>
        <v>0</v>
      </c>
      <c r="I179" s="272">
        <f t="shared" si="17"/>
        <v>0</v>
      </c>
      <c r="J179" s="272">
        <f t="shared" si="17"/>
        <v>0</v>
      </c>
      <c r="K179" s="272">
        <f t="shared" si="17"/>
        <v>0</v>
      </c>
      <c r="L179" s="272">
        <f t="shared" si="17"/>
        <v>0</v>
      </c>
      <c r="M179" s="272">
        <f t="shared" si="17"/>
        <v>0</v>
      </c>
      <c r="N179" s="5"/>
    </row>
    <row r="180" spans="1:16" ht="16" customHeight="1" thickTop="1" thickBot="1" x14ac:dyDescent="0.3">
      <c r="A180" s="81"/>
      <c r="B180" s="93" t="s">
        <v>398</v>
      </c>
      <c r="C180" s="174" t="s">
        <v>490</v>
      </c>
      <c r="D180" s="65" t="s">
        <v>251</v>
      </c>
      <c r="E180" s="5">
        <v>37</v>
      </c>
      <c r="F180" s="64"/>
      <c r="G180" s="64"/>
      <c r="H180" s="64"/>
      <c r="I180" s="64"/>
      <c r="J180" s="64"/>
      <c r="K180" s="58">
        <f>'INP40.MELD'!F180</f>
        <v>0</v>
      </c>
      <c r="L180" s="58">
        <f t="shared" ref="L180:L195" si="18">M180-F180-G180-K180+H180+I180+J180</f>
        <v>0</v>
      </c>
      <c r="M180" s="64"/>
      <c r="N180" s="5">
        <v>37</v>
      </c>
      <c r="P180" s="185" t="str">
        <f t="shared" ref="P180:P195" si="19">IF(K180=0,"",IF(COUNTA(F180:J180,M180)=0,"Warnung",""))</f>
        <v/>
      </c>
    </row>
    <row r="181" spans="1:16" ht="16" customHeight="1" thickTop="1" thickBot="1" x14ac:dyDescent="0.3">
      <c r="A181" s="81"/>
      <c r="B181" s="93" t="s">
        <v>398</v>
      </c>
      <c r="C181" s="103" t="s">
        <v>491</v>
      </c>
      <c r="D181" s="65" t="s">
        <v>252</v>
      </c>
      <c r="E181" s="5">
        <v>38</v>
      </c>
      <c r="F181" s="64"/>
      <c r="G181" s="64"/>
      <c r="H181" s="64"/>
      <c r="I181" s="64"/>
      <c r="J181" s="64"/>
      <c r="K181" s="58">
        <f>'INP40.MELD'!F181</f>
        <v>0</v>
      </c>
      <c r="L181" s="58">
        <f t="shared" si="18"/>
        <v>0</v>
      </c>
      <c r="M181" s="64"/>
      <c r="N181" s="5">
        <v>38</v>
      </c>
      <c r="P181" s="185" t="str">
        <f t="shared" si="19"/>
        <v/>
      </c>
    </row>
    <row r="182" spans="1:16" s="292" customFormat="1" ht="16" customHeight="1" thickTop="1" thickBot="1" x14ac:dyDescent="0.3">
      <c r="A182" s="81"/>
      <c r="B182" s="93" t="s">
        <v>398</v>
      </c>
      <c r="C182" s="174" t="s">
        <v>334</v>
      </c>
      <c r="D182" s="65" t="s">
        <v>243</v>
      </c>
      <c r="E182" s="5">
        <v>172</v>
      </c>
      <c r="F182" s="64"/>
      <c r="G182" s="64"/>
      <c r="H182" s="64"/>
      <c r="I182" s="64"/>
      <c r="J182" s="64"/>
      <c r="K182" s="58">
        <f>'INP40.MELD'!F182</f>
        <v>0</v>
      </c>
      <c r="L182" s="58">
        <f t="shared" si="18"/>
        <v>0</v>
      </c>
      <c r="M182" s="64"/>
      <c r="N182" s="5">
        <v>172</v>
      </c>
      <c r="P182" s="185" t="str">
        <f t="shared" si="19"/>
        <v/>
      </c>
    </row>
    <row r="183" spans="1:16" s="292" customFormat="1" ht="16" customHeight="1" thickTop="1" thickBot="1" x14ac:dyDescent="0.3">
      <c r="A183" s="81"/>
      <c r="B183" s="93" t="s">
        <v>398</v>
      </c>
      <c r="C183" s="174" t="s">
        <v>492</v>
      </c>
      <c r="D183" s="65" t="s">
        <v>253</v>
      </c>
      <c r="E183" s="5">
        <v>40</v>
      </c>
      <c r="F183" s="64"/>
      <c r="G183" s="64"/>
      <c r="H183" s="64"/>
      <c r="I183" s="64"/>
      <c r="J183" s="64"/>
      <c r="K183" s="58">
        <f>'INP40.MELD'!F183</f>
        <v>0</v>
      </c>
      <c r="L183" s="58">
        <f t="shared" si="18"/>
        <v>0</v>
      </c>
      <c r="M183" s="64"/>
      <c r="N183" s="5">
        <v>40</v>
      </c>
      <c r="P183" s="185" t="str">
        <f t="shared" si="19"/>
        <v/>
      </c>
    </row>
    <row r="184" spans="1:16" s="292" customFormat="1" ht="16" customHeight="1" thickTop="1" thickBot="1" x14ac:dyDescent="0.3">
      <c r="A184" s="81"/>
      <c r="B184" s="93" t="s">
        <v>398</v>
      </c>
      <c r="C184" s="174" t="s">
        <v>486</v>
      </c>
      <c r="D184" s="65" t="s">
        <v>244</v>
      </c>
      <c r="E184" s="5">
        <v>181</v>
      </c>
      <c r="F184" s="64"/>
      <c r="G184" s="64"/>
      <c r="H184" s="64"/>
      <c r="I184" s="64"/>
      <c r="J184" s="64"/>
      <c r="K184" s="58">
        <f>'INP40.MELD'!F184</f>
        <v>0</v>
      </c>
      <c r="L184" s="58">
        <f t="shared" si="18"/>
        <v>0</v>
      </c>
      <c r="M184" s="64"/>
      <c r="N184" s="5">
        <v>181</v>
      </c>
      <c r="P184" s="185" t="str">
        <f t="shared" si="19"/>
        <v/>
      </c>
    </row>
    <row r="185" spans="1:16" s="292" customFormat="1" ht="16" customHeight="1" thickTop="1" thickBot="1" x14ac:dyDescent="0.3">
      <c r="A185" s="81"/>
      <c r="B185" s="93" t="s">
        <v>398</v>
      </c>
      <c r="C185" s="104" t="s">
        <v>95</v>
      </c>
      <c r="D185" s="65" t="s">
        <v>96</v>
      </c>
      <c r="E185" s="5">
        <v>183</v>
      </c>
      <c r="F185" s="64"/>
      <c r="G185" s="64"/>
      <c r="H185" s="64"/>
      <c r="I185" s="64"/>
      <c r="J185" s="64"/>
      <c r="K185" s="58">
        <f>'INP40.MELD'!F185</f>
        <v>0</v>
      </c>
      <c r="L185" s="58">
        <f t="shared" si="18"/>
        <v>0</v>
      </c>
      <c r="M185" s="64"/>
      <c r="N185" s="5">
        <v>183</v>
      </c>
      <c r="P185" s="185" t="str">
        <f t="shared" si="19"/>
        <v/>
      </c>
    </row>
    <row r="186" spans="1:16" s="292" customFormat="1" ht="16" customHeight="1" thickTop="1" thickBot="1" x14ac:dyDescent="0.3">
      <c r="A186" s="81"/>
      <c r="B186" s="93" t="s">
        <v>398</v>
      </c>
      <c r="C186" s="174" t="s">
        <v>754</v>
      </c>
      <c r="D186" s="98" t="s">
        <v>250</v>
      </c>
      <c r="E186" s="5">
        <v>185</v>
      </c>
      <c r="F186" s="64"/>
      <c r="G186" s="64"/>
      <c r="H186" s="64"/>
      <c r="I186" s="64"/>
      <c r="J186" s="64"/>
      <c r="K186" s="58">
        <f>'INP40.MELD'!F186</f>
        <v>0</v>
      </c>
      <c r="L186" s="58">
        <f t="shared" si="18"/>
        <v>0</v>
      </c>
      <c r="M186" s="64"/>
      <c r="N186" s="5">
        <v>185</v>
      </c>
      <c r="P186" s="185" t="str">
        <f t="shared" si="19"/>
        <v/>
      </c>
    </row>
    <row r="187" spans="1:16" s="292" customFormat="1" ht="16" customHeight="1" thickTop="1" thickBot="1" x14ac:dyDescent="0.3">
      <c r="A187" s="81"/>
      <c r="B187" s="93" t="s">
        <v>398</v>
      </c>
      <c r="C187" s="174" t="s">
        <v>493</v>
      </c>
      <c r="D187" s="65" t="s">
        <v>254</v>
      </c>
      <c r="E187" s="5">
        <v>186</v>
      </c>
      <c r="F187" s="64"/>
      <c r="G187" s="64"/>
      <c r="H187" s="64"/>
      <c r="I187" s="64"/>
      <c r="J187" s="64"/>
      <c r="K187" s="58">
        <f>'INP40.MELD'!F187</f>
        <v>0</v>
      </c>
      <c r="L187" s="58">
        <f t="shared" si="18"/>
        <v>0</v>
      </c>
      <c r="M187" s="64"/>
      <c r="N187" s="5">
        <v>186</v>
      </c>
      <c r="P187" s="185" t="str">
        <f t="shared" si="19"/>
        <v/>
      </c>
    </row>
    <row r="188" spans="1:16" s="292" customFormat="1" ht="16" customHeight="1" thickTop="1" thickBot="1" x14ac:dyDescent="0.3">
      <c r="A188" s="81"/>
      <c r="B188" s="93" t="s">
        <v>398</v>
      </c>
      <c r="C188" s="174" t="s">
        <v>488</v>
      </c>
      <c r="D188" s="65" t="s">
        <v>247</v>
      </c>
      <c r="E188" s="5">
        <v>188</v>
      </c>
      <c r="F188" s="64"/>
      <c r="G188" s="64"/>
      <c r="H188" s="64"/>
      <c r="I188" s="64"/>
      <c r="J188" s="64"/>
      <c r="K188" s="58">
        <f>'INP40.MELD'!F188</f>
        <v>0</v>
      </c>
      <c r="L188" s="58">
        <f t="shared" si="18"/>
        <v>0</v>
      </c>
      <c r="M188" s="64"/>
      <c r="N188" s="5">
        <v>188</v>
      </c>
      <c r="P188" s="185" t="str">
        <f t="shared" si="19"/>
        <v/>
      </c>
    </row>
    <row r="189" spans="1:16" s="292" customFormat="1" ht="16" customHeight="1" thickTop="1" thickBot="1" x14ac:dyDescent="0.3">
      <c r="A189" s="81"/>
      <c r="B189" s="93" t="s">
        <v>398</v>
      </c>
      <c r="C189" s="174" t="s">
        <v>487</v>
      </c>
      <c r="D189" s="65" t="s">
        <v>245</v>
      </c>
      <c r="E189" s="5">
        <v>189</v>
      </c>
      <c r="F189" s="64"/>
      <c r="G189" s="64"/>
      <c r="H189" s="64"/>
      <c r="I189" s="64"/>
      <c r="J189" s="64"/>
      <c r="K189" s="58">
        <f>'INP40.MELD'!F189</f>
        <v>0</v>
      </c>
      <c r="L189" s="58">
        <f t="shared" si="18"/>
        <v>0</v>
      </c>
      <c r="M189" s="64"/>
      <c r="N189" s="5">
        <v>189</v>
      </c>
      <c r="P189" s="185" t="str">
        <f t="shared" si="19"/>
        <v/>
      </c>
    </row>
    <row r="190" spans="1:16" s="292" customFormat="1" ht="16" customHeight="1" thickTop="1" thickBot="1" x14ac:dyDescent="0.3">
      <c r="A190" s="81"/>
      <c r="B190" s="93" t="s">
        <v>398</v>
      </c>
      <c r="C190" s="174" t="s">
        <v>343</v>
      </c>
      <c r="D190" s="65" t="s">
        <v>255</v>
      </c>
      <c r="E190" s="5">
        <v>193</v>
      </c>
      <c r="F190" s="64"/>
      <c r="G190" s="64"/>
      <c r="H190" s="64"/>
      <c r="I190" s="64"/>
      <c r="J190" s="64"/>
      <c r="K190" s="58">
        <f>'INP40.MELD'!F190</f>
        <v>0</v>
      </c>
      <c r="L190" s="58">
        <f t="shared" si="18"/>
        <v>0</v>
      </c>
      <c r="M190" s="64"/>
      <c r="N190" s="5">
        <v>193</v>
      </c>
      <c r="P190" s="185" t="str">
        <f t="shared" si="19"/>
        <v/>
      </c>
    </row>
    <row r="191" spans="1:16" s="292" customFormat="1" ht="16" customHeight="1" thickTop="1" thickBot="1" x14ac:dyDescent="0.3">
      <c r="A191" s="81"/>
      <c r="B191" s="93" t="s">
        <v>398</v>
      </c>
      <c r="C191" s="174" t="s">
        <v>755</v>
      </c>
      <c r="D191" s="98" t="s">
        <v>246</v>
      </c>
      <c r="E191" s="5">
        <v>201</v>
      </c>
      <c r="F191" s="64"/>
      <c r="G191" s="64"/>
      <c r="H191" s="64"/>
      <c r="I191" s="64"/>
      <c r="J191" s="64"/>
      <c r="K191" s="58">
        <f>'INP40.MELD'!F191</f>
        <v>0</v>
      </c>
      <c r="L191" s="58">
        <f t="shared" si="18"/>
        <v>0</v>
      </c>
      <c r="M191" s="64"/>
      <c r="N191" s="5">
        <v>201</v>
      </c>
      <c r="P191" s="185" t="str">
        <f t="shared" si="19"/>
        <v/>
      </c>
    </row>
    <row r="192" spans="1:16" s="292" customFormat="1" ht="16" customHeight="1" thickTop="1" thickBot="1" x14ac:dyDescent="0.3">
      <c r="A192" s="81"/>
      <c r="B192" s="93" t="s">
        <v>398</v>
      </c>
      <c r="C192" s="174" t="s">
        <v>845</v>
      </c>
      <c r="D192" s="98" t="s">
        <v>256</v>
      </c>
      <c r="E192" s="5">
        <v>218</v>
      </c>
      <c r="F192" s="64"/>
      <c r="G192" s="64"/>
      <c r="H192" s="64"/>
      <c r="I192" s="64"/>
      <c r="J192" s="64"/>
      <c r="K192" s="58">
        <f>'INP40.MELD'!F192</f>
        <v>0</v>
      </c>
      <c r="L192" s="58">
        <f t="shared" si="18"/>
        <v>0</v>
      </c>
      <c r="M192" s="64"/>
      <c r="N192" s="5">
        <v>218</v>
      </c>
      <c r="P192" s="185" t="str">
        <f t="shared" si="19"/>
        <v/>
      </c>
    </row>
    <row r="193" spans="1:16" s="292" customFormat="1" ht="16" customHeight="1" thickTop="1" thickBot="1" x14ac:dyDescent="0.3">
      <c r="A193" s="81"/>
      <c r="B193" s="93" t="s">
        <v>398</v>
      </c>
      <c r="C193" s="174" t="s">
        <v>489</v>
      </c>
      <c r="D193" s="65" t="s">
        <v>248</v>
      </c>
      <c r="E193" s="5">
        <v>204</v>
      </c>
      <c r="F193" s="64"/>
      <c r="G193" s="64"/>
      <c r="H193" s="64"/>
      <c r="I193" s="64"/>
      <c r="J193" s="64"/>
      <c r="K193" s="58">
        <f>'INP40.MELD'!F193</f>
        <v>0</v>
      </c>
      <c r="L193" s="58">
        <f t="shared" si="18"/>
        <v>0</v>
      </c>
      <c r="M193" s="64"/>
      <c r="N193" s="5">
        <v>204</v>
      </c>
      <c r="P193" s="185" t="str">
        <f t="shared" si="19"/>
        <v/>
      </c>
    </row>
    <row r="194" spans="1:16" s="292" customFormat="1" ht="16" customHeight="1" thickTop="1" thickBot="1" x14ac:dyDescent="0.3">
      <c r="A194" s="81"/>
      <c r="B194" s="93" t="s">
        <v>398</v>
      </c>
      <c r="C194" s="174" t="s">
        <v>756</v>
      </c>
      <c r="D194" s="65" t="s">
        <v>257</v>
      </c>
      <c r="E194" s="5">
        <v>207</v>
      </c>
      <c r="F194" s="64"/>
      <c r="G194" s="64"/>
      <c r="H194" s="64"/>
      <c r="I194" s="64"/>
      <c r="J194" s="64"/>
      <c r="K194" s="58">
        <f>'INP40.MELD'!F194</f>
        <v>0</v>
      </c>
      <c r="L194" s="58">
        <f t="shared" si="18"/>
        <v>0</v>
      </c>
      <c r="M194" s="64"/>
      <c r="N194" s="5">
        <v>207</v>
      </c>
      <c r="P194" s="185" t="str">
        <f t="shared" si="19"/>
        <v/>
      </c>
    </row>
    <row r="195" spans="1:16" s="292" customFormat="1" ht="16" customHeight="1" thickTop="1" thickBot="1" x14ac:dyDescent="0.3">
      <c r="A195" s="81"/>
      <c r="B195" s="93" t="s">
        <v>398</v>
      </c>
      <c r="C195" s="174" t="s">
        <v>757</v>
      </c>
      <c r="D195" s="98" t="s">
        <v>249</v>
      </c>
      <c r="E195" s="5">
        <v>211</v>
      </c>
      <c r="F195" s="64"/>
      <c r="G195" s="64"/>
      <c r="H195" s="64"/>
      <c r="I195" s="64"/>
      <c r="J195" s="64"/>
      <c r="K195" s="58">
        <f>'INP40.MELD'!F195</f>
        <v>0</v>
      </c>
      <c r="L195" s="58">
        <f t="shared" si="18"/>
        <v>0</v>
      </c>
      <c r="M195" s="64"/>
      <c r="N195" s="5">
        <v>211</v>
      </c>
      <c r="P195" s="185" t="str">
        <f t="shared" si="19"/>
        <v/>
      </c>
    </row>
    <row r="196" spans="1:16" ht="35.15" customHeight="1" thickTop="1" thickBot="1" x14ac:dyDescent="0.35">
      <c r="A196" s="81"/>
      <c r="B196" s="120" t="s">
        <v>406</v>
      </c>
      <c r="C196" s="121"/>
      <c r="D196" s="119" t="s">
        <v>1010</v>
      </c>
      <c r="E196" s="5"/>
      <c r="F196" s="272">
        <f t="shared" ref="F196:M196" si="20">SUM(F197:F229)</f>
        <v>0</v>
      </c>
      <c r="G196" s="272">
        <f t="shared" si="20"/>
        <v>0</v>
      </c>
      <c r="H196" s="272">
        <f t="shared" si="20"/>
        <v>0</v>
      </c>
      <c r="I196" s="272">
        <f t="shared" si="20"/>
        <v>0</v>
      </c>
      <c r="J196" s="272">
        <f t="shared" si="20"/>
        <v>0</v>
      </c>
      <c r="K196" s="272">
        <f t="shared" si="20"/>
        <v>0</v>
      </c>
      <c r="L196" s="272">
        <f t="shared" si="20"/>
        <v>0</v>
      </c>
      <c r="M196" s="272">
        <f t="shared" si="20"/>
        <v>0</v>
      </c>
      <c r="N196" s="5"/>
    </row>
    <row r="197" spans="1:16" ht="16" customHeight="1" thickTop="1" thickBot="1" x14ac:dyDescent="0.3">
      <c r="A197" s="81"/>
      <c r="B197" s="93" t="s">
        <v>406</v>
      </c>
      <c r="C197" s="104" t="s">
        <v>494</v>
      </c>
      <c r="D197" s="65" t="s">
        <v>258</v>
      </c>
      <c r="E197" s="5">
        <v>171</v>
      </c>
      <c r="F197" s="10"/>
      <c r="G197" s="10"/>
      <c r="H197" s="10"/>
      <c r="I197" s="10"/>
      <c r="J197" s="10"/>
      <c r="K197" s="58">
        <f>'INP40.MELD'!F197</f>
        <v>0</v>
      </c>
      <c r="L197" s="58">
        <f t="shared" ref="L197:L229" si="21">M197-F197-G197-K197+H197+I197+J197</f>
        <v>0</v>
      </c>
      <c r="M197" s="10"/>
      <c r="N197" s="5">
        <v>171</v>
      </c>
      <c r="P197" s="185" t="str">
        <f t="shared" ref="P197:P229" si="22">IF(K197=0,"",IF(COUNTA(F197:J197,M197)=0,"Warnung",""))</f>
        <v/>
      </c>
    </row>
    <row r="198" spans="1:16" s="292" customFormat="1" ht="16" customHeight="1" thickTop="1" thickBot="1" x14ac:dyDescent="0.3">
      <c r="A198" s="81"/>
      <c r="B198" s="93" t="s">
        <v>406</v>
      </c>
      <c r="C198" s="104" t="s">
        <v>495</v>
      </c>
      <c r="D198" s="65" t="s">
        <v>259</v>
      </c>
      <c r="E198" s="5">
        <v>173</v>
      </c>
      <c r="F198" s="10"/>
      <c r="G198" s="10"/>
      <c r="H198" s="10"/>
      <c r="I198" s="10"/>
      <c r="J198" s="10"/>
      <c r="K198" s="58">
        <f>'INP40.MELD'!F198</f>
        <v>0</v>
      </c>
      <c r="L198" s="58">
        <f t="shared" si="21"/>
        <v>0</v>
      </c>
      <c r="M198" s="10"/>
      <c r="N198" s="5">
        <v>173</v>
      </c>
      <c r="P198" s="185" t="str">
        <f t="shared" si="22"/>
        <v/>
      </c>
    </row>
    <row r="199" spans="1:16" s="292" customFormat="1" ht="16" customHeight="1" thickTop="1" thickBot="1" x14ac:dyDescent="0.3">
      <c r="A199" s="81"/>
      <c r="B199" s="93" t="s">
        <v>406</v>
      </c>
      <c r="C199" s="104" t="s">
        <v>496</v>
      </c>
      <c r="D199" s="65" t="s">
        <v>260</v>
      </c>
      <c r="E199" s="5">
        <v>174</v>
      </c>
      <c r="F199" s="10"/>
      <c r="G199" s="10"/>
      <c r="H199" s="10"/>
      <c r="I199" s="10"/>
      <c r="J199" s="10"/>
      <c r="K199" s="58">
        <f>'INP40.MELD'!F199</f>
        <v>0</v>
      </c>
      <c r="L199" s="58">
        <f t="shared" si="21"/>
        <v>0</v>
      </c>
      <c r="M199" s="10"/>
      <c r="N199" s="5">
        <v>174</v>
      </c>
      <c r="P199" s="185" t="str">
        <f t="shared" si="22"/>
        <v/>
      </c>
    </row>
    <row r="200" spans="1:16" s="292" customFormat="1" ht="16" customHeight="1" thickTop="1" thickBot="1" x14ac:dyDescent="0.3">
      <c r="A200" s="81"/>
      <c r="B200" s="93" t="s">
        <v>406</v>
      </c>
      <c r="C200" s="104" t="s">
        <v>847</v>
      </c>
      <c r="D200" s="65" t="s">
        <v>261</v>
      </c>
      <c r="E200" s="5">
        <v>176</v>
      </c>
      <c r="F200" s="10"/>
      <c r="G200" s="10"/>
      <c r="H200" s="10"/>
      <c r="I200" s="10"/>
      <c r="J200" s="10"/>
      <c r="K200" s="58">
        <f>'INP40.MELD'!F200</f>
        <v>0</v>
      </c>
      <c r="L200" s="58">
        <f t="shared" si="21"/>
        <v>0</v>
      </c>
      <c r="M200" s="10"/>
      <c r="N200" s="5">
        <v>176</v>
      </c>
      <c r="P200" s="185" t="str">
        <f t="shared" si="22"/>
        <v/>
      </c>
    </row>
    <row r="201" spans="1:16" s="292" customFormat="1" ht="16" customHeight="1" thickTop="1" thickBot="1" x14ac:dyDescent="0.3">
      <c r="A201" s="81"/>
      <c r="B201" s="93" t="s">
        <v>406</v>
      </c>
      <c r="C201" s="104" t="s">
        <v>98</v>
      </c>
      <c r="D201" s="65" t="s">
        <v>99</v>
      </c>
      <c r="E201" s="5">
        <v>177</v>
      </c>
      <c r="F201" s="10"/>
      <c r="G201" s="10"/>
      <c r="H201" s="10"/>
      <c r="I201" s="10"/>
      <c r="J201" s="10"/>
      <c r="K201" s="58">
        <f>'INP40.MELD'!F201</f>
        <v>0</v>
      </c>
      <c r="L201" s="58">
        <f t="shared" si="21"/>
        <v>0</v>
      </c>
      <c r="M201" s="10"/>
      <c r="N201" s="5">
        <v>177</v>
      </c>
      <c r="P201" s="185" t="str">
        <f t="shared" si="22"/>
        <v/>
      </c>
    </row>
    <row r="202" spans="1:16" s="292" customFormat="1" ht="16" customHeight="1" thickTop="1" thickBot="1" x14ac:dyDescent="0.3">
      <c r="A202" s="81"/>
      <c r="B202" s="93" t="s">
        <v>406</v>
      </c>
      <c r="C202" s="104" t="s">
        <v>848</v>
      </c>
      <c r="D202" s="65" t="s">
        <v>100</v>
      </c>
      <c r="E202" s="5">
        <v>178</v>
      </c>
      <c r="F202" s="10"/>
      <c r="G202" s="10"/>
      <c r="H202" s="10"/>
      <c r="I202" s="10"/>
      <c r="J202" s="10"/>
      <c r="K202" s="58">
        <f>'INP40.MELD'!F202</f>
        <v>0</v>
      </c>
      <c r="L202" s="58">
        <f t="shared" si="21"/>
        <v>0</v>
      </c>
      <c r="M202" s="10"/>
      <c r="N202" s="5">
        <v>178</v>
      </c>
      <c r="P202" s="185" t="str">
        <f t="shared" si="22"/>
        <v/>
      </c>
    </row>
    <row r="203" spans="1:16" s="292" customFormat="1" ht="16" customHeight="1" thickTop="1" thickBot="1" x14ac:dyDescent="0.3">
      <c r="A203" s="81"/>
      <c r="B203" s="93" t="s">
        <v>406</v>
      </c>
      <c r="C203" s="104" t="s">
        <v>368</v>
      </c>
      <c r="D203" s="98" t="s">
        <v>101</v>
      </c>
      <c r="E203" s="5">
        <v>179</v>
      </c>
      <c r="F203" s="10"/>
      <c r="G203" s="10"/>
      <c r="H203" s="10"/>
      <c r="I203" s="10"/>
      <c r="J203" s="10"/>
      <c r="K203" s="58">
        <f>'INP40.MELD'!F203</f>
        <v>0</v>
      </c>
      <c r="L203" s="58">
        <f t="shared" si="21"/>
        <v>0</v>
      </c>
      <c r="M203" s="10"/>
      <c r="N203" s="5">
        <v>179</v>
      </c>
      <c r="P203" s="185" t="str">
        <f t="shared" si="22"/>
        <v/>
      </c>
    </row>
    <row r="204" spans="1:16" s="292" customFormat="1" ht="16" customHeight="1" thickTop="1" thickBot="1" x14ac:dyDescent="0.3">
      <c r="A204" s="81"/>
      <c r="B204" s="93" t="s">
        <v>406</v>
      </c>
      <c r="C204" s="104" t="s">
        <v>102</v>
      </c>
      <c r="D204" s="65" t="s">
        <v>103</v>
      </c>
      <c r="E204" s="5">
        <v>180</v>
      </c>
      <c r="F204" s="10"/>
      <c r="G204" s="10"/>
      <c r="H204" s="10"/>
      <c r="I204" s="10"/>
      <c r="J204" s="10"/>
      <c r="K204" s="58">
        <f>'INP40.MELD'!F204</f>
        <v>0</v>
      </c>
      <c r="L204" s="58">
        <f t="shared" si="21"/>
        <v>0</v>
      </c>
      <c r="M204" s="10"/>
      <c r="N204" s="5">
        <v>180</v>
      </c>
      <c r="P204" s="185" t="str">
        <f t="shared" si="22"/>
        <v/>
      </c>
    </row>
    <row r="205" spans="1:16" s="439" customFormat="1" ht="16" customHeight="1" thickTop="1" thickBot="1" x14ac:dyDescent="0.3">
      <c r="A205" s="81"/>
      <c r="B205" s="93" t="s">
        <v>406</v>
      </c>
      <c r="C205" s="174" t="s">
        <v>846</v>
      </c>
      <c r="D205" s="65" t="s">
        <v>97</v>
      </c>
      <c r="E205" s="5">
        <v>182</v>
      </c>
      <c r="F205" s="10"/>
      <c r="G205" s="10"/>
      <c r="H205" s="10"/>
      <c r="I205" s="10"/>
      <c r="J205" s="10"/>
      <c r="K205" s="58">
        <f>'INP40.MELD'!F205</f>
        <v>0</v>
      </c>
      <c r="L205" s="58">
        <f>M205-F205-G205-K205+H205+I205+J205</f>
        <v>0</v>
      </c>
      <c r="M205" s="10"/>
      <c r="N205" s="5">
        <v>182</v>
      </c>
      <c r="P205" s="185" t="str">
        <f t="shared" si="22"/>
        <v/>
      </c>
    </row>
    <row r="206" spans="1:16" s="292" customFormat="1" ht="16" customHeight="1" thickTop="1" thickBot="1" x14ac:dyDescent="0.3">
      <c r="A206" s="81"/>
      <c r="B206" s="93" t="s">
        <v>406</v>
      </c>
      <c r="C206" s="104" t="s">
        <v>104</v>
      </c>
      <c r="D206" s="65" t="s">
        <v>105</v>
      </c>
      <c r="E206" s="5">
        <v>184</v>
      </c>
      <c r="F206" s="10"/>
      <c r="G206" s="10"/>
      <c r="H206" s="10"/>
      <c r="I206" s="10"/>
      <c r="J206" s="10"/>
      <c r="K206" s="58">
        <f>'INP40.MELD'!F206</f>
        <v>0</v>
      </c>
      <c r="L206" s="58">
        <f t="shared" si="21"/>
        <v>0</v>
      </c>
      <c r="M206" s="10"/>
      <c r="N206" s="5">
        <v>184</v>
      </c>
      <c r="P206" s="185" t="str">
        <f t="shared" si="22"/>
        <v/>
      </c>
    </row>
    <row r="207" spans="1:16" s="292" customFormat="1" ht="16" customHeight="1" thickTop="1" thickBot="1" x14ac:dyDescent="0.3">
      <c r="A207" s="81"/>
      <c r="B207" s="93" t="s">
        <v>406</v>
      </c>
      <c r="C207" s="104" t="s">
        <v>497</v>
      </c>
      <c r="D207" s="65" t="s">
        <v>262</v>
      </c>
      <c r="E207" s="5">
        <v>187</v>
      </c>
      <c r="F207" s="10"/>
      <c r="G207" s="10"/>
      <c r="H207" s="10"/>
      <c r="I207" s="10"/>
      <c r="J207" s="10"/>
      <c r="K207" s="58">
        <f>'INP40.MELD'!F207</f>
        <v>0</v>
      </c>
      <c r="L207" s="58">
        <f t="shared" si="21"/>
        <v>0</v>
      </c>
      <c r="M207" s="10"/>
      <c r="N207" s="5">
        <v>187</v>
      </c>
      <c r="P207" s="185" t="str">
        <f t="shared" si="22"/>
        <v/>
      </c>
    </row>
    <row r="208" spans="1:16" s="292" customFormat="1" ht="16" customHeight="1" thickTop="1" thickBot="1" x14ac:dyDescent="0.3">
      <c r="A208" s="81"/>
      <c r="B208" s="93" t="s">
        <v>406</v>
      </c>
      <c r="C208" s="104" t="s">
        <v>498</v>
      </c>
      <c r="D208" s="65" t="s">
        <v>263</v>
      </c>
      <c r="E208" s="5">
        <v>213</v>
      </c>
      <c r="F208" s="10"/>
      <c r="G208" s="10"/>
      <c r="H208" s="10"/>
      <c r="I208" s="10"/>
      <c r="J208" s="10"/>
      <c r="K208" s="58">
        <f>'INP40.MELD'!F208</f>
        <v>0</v>
      </c>
      <c r="L208" s="58">
        <f t="shared" si="21"/>
        <v>0</v>
      </c>
      <c r="M208" s="10"/>
      <c r="N208" s="5">
        <v>213</v>
      </c>
      <c r="P208" s="185" t="str">
        <f t="shared" si="22"/>
        <v/>
      </c>
    </row>
    <row r="209" spans="1:16" s="292" customFormat="1" ht="16" customHeight="1" thickTop="1" thickBot="1" x14ac:dyDescent="0.3">
      <c r="A209" s="81"/>
      <c r="B209" s="93" t="s">
        <v>406</v>
      </c>
      <c r="C209" s="104" t="s">
        <v>854</v>
      </c>
      <c r="D209" s="65" t="s">
        <v>265</v>
      </c>
      <c r="E209" s="5">
        <v>214</v>
      </c>
      <c r="F209" s="10"/>
      <c r="G209" s="10"/>
      <c r="H209" s="10"/>
      <c r="I209" s="10"/>
      <c r="J209" s="10"/>
      <c r="K209" s="58">
        <f>'INP40.MELD'!F209</f>
        <v>0</v>
      </c>
      <c r="L209" s="58">
        <f t="shared" si="21"/>
        <v>0</v>
      </c>
      <c r="M209" s="10"/>
      <c r="N209" s="5">
        <v>214</v>
      </c>
      <c r="P209" s="185" t="str">
        <f t="shared" si="22"/>
        <v/>
      </c>
    </row>
    <row r="210" spans="1:16" s="292" customFormat="1" ht="16" customHeight="1" thickTop="1" thickBot="1" x14ac:dyDescent="0.3">
      <c r="A210" s="81"/>
      <c r="B210" s="93" t="s">
        <v>406</v>
      </c>
      <c r="C210" s="104" t="s">
        <v>499</v>
      </c>
      <c r="D210" s="65" t="s">
        <v>264</v>
      </c>
      <c r="E210" s="5">
        <v>190</v>
      </c>
      <c r="F210" s="10"/>
      <c r="G210" s="10"/>
      <c r="H210" s="10"/>
      <c r="I210" s="10"/>
      <c r="J210" s="10"/>
      <c r="K210" s="58">
        <f>'INP40.MELD'!F210</f>
        <v>0</v>
      </c>
      <c r="L210" s="58">
        <f t="shared" si="21"/>
        <v>0</v>
      </c>
      <c r="M210" s="10"/>
      <c r="N210" s="5">
        <v>190</v>
      </c>
      <c r="P210" s="185" t="str">
        <f t="shared" si="22"/>
        <v/>
      </c>
    </row>
    <row r="211" spans="1:16" s="292" customFormat="1" ht="16" customHeight="1" thickTop="1" thickBot="1" x14ac:dyDescent="0.3">
      <c r="A211" s="81"/>
      <c r="B211" s="93" t="s">
        <v>406</v>
      </c>
      <c r="C211" s="104" t="s">
        <v>849</v>
      </c>
      <c r="D211" s="65" t="s">
        <v>106</v>
      </c>
      <c r="E211" s="5">
        <v>191</v>
      </c>
      <c r="F211" s="10"/>
      <c r="G211" s="10"/>
      <c r="H211" s="10"/>
      <c r="I211" s="10"/>
      <c r="J211" s="10"/>
      <c r="K211" s="58">
        <f>'INP40.MELD'!F211</f>
        <v>0</v>
      </c>
      <c r="L211" s="58">
        <f t="shared" si="21"/>
        <v>0</v>
      </c>
      <c r="M211" s="10"/>
      <c r="N211" s="5">
        <v>191</v>
      </c>
      <c r="P211" s="185" t="str">
        <f t="shared" si="22"/>
        <v/>
      </c>
    </row>
    <row r="212" spans="1:16" s="292" customFormat="1" ht="16" customHeight="1" thickTop="1" thickBot="1" x14ac:dyDescent="0.3">
      <c r="A212" s="81"/>
      <c r="B212" s="93" t="s">
        <v>406</v>
      </c>
      <c r="C212" s="104" t="s">
        <v>500</v>
      </c>
      <c r="D212" s="65" t="s">
        <v>266</v>
      </c>
      <c r="E212" s="5">
        <v>192</v>
      </c>
      <c r="F212" s="10"/>
      <c r="G212" s="10"/>
      <c r="H212" s="10"/>
      <c r="I212" s="10"/>
      <c r="J212" s="10"/>
      <c r="K212" s="58">
        <f>'INP40.MELD'!F212</f>
        <v>0</v>
      </c>
      <c r="L212" s="58">
        <f t="shared" si="21"/>
        <v>0</v>
      </c>
      <c r="M212" s="10"/>
      <c r="N212" s="5">
        <v>192</v>
      </c>
      <c r="P212" s="185" t="str">
        <f t="shared" si="22"/>
        <v/>
      </c>
    </row>
    <row r="213" spans="1:16" s="292" customFormat="1" ht="16" customHeight="1" thickTop="1" thickBot="1" x14ac:dyDescent="0.3">
      <c r="A213" s="81"/>
      <c r="B213" s="93" t="s">
        <v>406</v>
      </c>
      <c r="C213" s="104" t="s">
        <v>501</v>
      </c>
      <c r="D213" s="65" t="s">
        <v>267</v>
      </c>
      <c r="E213" s="5">
        <v>194</v>
      </c>
      <c r="F213" s="10"/>
      <c r="G213" s="10"/>
      <c r="H213" s="10"/>
      <c r="I213" s="10"/>
      <c r="J213" s="10"/>
      <c r="K213" s="58">
        <f>'INP40.MELD'!F213</f>
        <v>0</v>
      </c>
      <c r="L213" s="58">
        <f t="shared" si="21"/>
        <v>0</v>
      </c>
      <c r="M213" s="10"/>
      <c r="N213" s="5">
        <v>194</v>
      </c>
      <c r="P213" s="185" t="str">
        <f t="shared" si="22"/>
        <v/>
      </c>
    </row>
    <row r="214" spans="1:16" s="292" customFormat="1" ht="16" customHeight="1" thickTop="1" thickBot="1" x14ac:dyDescent="0.3">
      <c r="A214" s="81"/>
      <c r="B214" s="93" t="s">
        <v>406</v>
      </c>
      <c r="C214" s="104" t="s">
        <v>369</v>
      </c>
      <c r="D214" s="98" t="s">
        <v>107</v>
      </c>
      <c r="E214" s="5">
        <v>195</v>
      </c>
      <c r="F214" s="10"/>
      <c r="G214" s="10"/>
      <c r="H214" s="10"/>
      <c r="I214" s="10"/>
      <c r="J214" s="10"/>
      <c r="K214" s="58">
        <f>'INP40.MELD'!F214</f>
        <v>0</v>
      </c>
      <c r="L214" s="58">
        <f t="shared" si="21"/>
        <v>0</v>
      </c>
      <c r="M214" s="10"/>
      <c r="N214" s="5">
        <v>195</v>
      </c>
      <c r="P214" s="185" t="str">
        <f t="shared" si="22"/>
        <v/>
      </c>
    </row>
    <row r="215" spans="1:16" s="292" customFormat="1" ht="16" customHeight="1" thickTop="1" thickBot="1" x14ac:dyDescent="0.3">
      <c r="A215" s="81"/>
      <c r="B215" s="93" t="s">
        <v>406</v>
      </c>
      <c r="C215" s="104" t="s">
        <v>346</v>
      </c>
      <c r="D215" s="65" t="s">
        <v>268</v>
      </c>
      <c r="E215" s="5">
        <v>196</v>
      </c>
      <c r="F215" s="10"/>
      <c r="G215" s="10"/>
      <c r="H215" s="10"/>
      <c r="I215" s="10"/>
      <c r="J215" s="10"/>
      <c r="K215" s="58">
        <f>'INP40.MELD'!F215</f>
        <v>0</v>
      </c>
      <c r="L215" s="58">
        <f t="shared" si="21"/>
        <v>0</v>
      </c>
      <c r="M215" s="10"/>
      <c r="N215" s="5">
        <v>196</v>
      </c>
      <c r="P215" s="185" t="str">
        <f t="shared" si="22"/>
        <v/>
      </c>
    </row>
    <row r="216" spans="1:16" s="292" customFormat="1" ht="16" customHeight="1" thickTop="1" thickBot="1" x14ac:dyDescent="0.3">
      <c r="A216" s="81"/>
      <c r="B216" s="93" t="s">
        <v>406</v>
      </c>
      <c r="C216" s="104" t="s">
        <v>502</v>
      </c>
      <c r="D216" s="65" t="s">
        <v>269</v>
      </c>
      <c r="E216" s="5">
        <v>197</v>
      </c>
      <c r="F216" s="10"/>
      <c r="G216" s="10"/>
      <c r="H216" s="10"/>
      <c r="I216" s="10"/>
      <c r="J216" s="10"/>
      <c r="K216" s="58">
        <f>'INP40.MELD'!F216</f>
        <v>0</v>
      </c>
      <c r="L216" s="58">
        <f t="shared" si="21"/>
        <v>0</v>
      </c>
      <c r="M216" s="10"/>
      <c r="N216" s="5">
        <v>197</v>
      </c>
      <c r="P216" s="185" t="str">
        <f t="shared" si="22"/>
        <v/>
      </c>
    </row>
    <row r="217" spans="1:16" s="292" customFormat="1" ht="16" customHeight="1" thickTop="1" thickBot="1" x14ac:dyDescent="0.3">
      <c r="A217" s="81"/>
      <c r="B217" s="93" t="s">
        <v>406</v>
      </c>
      <c r="C217" s="104" t="s">
        <v>503</v>
      </c>
      <c r="D217" s="65" t="s">
        <v>270</v>
      </c>
      <c r="E217" s="5">
        <v>198</v>
      </c>
      <c r="F217" s="10"/>
      <c r="G217" s="10"/>
      <c r="H217" s="10"/>
      <c r="I217" s="10"/>
      <c r="J217" s="10"/>
      <c r="K217" s="58">
        <f>'INP40.MELD'!F217</f>
        <v>0</v>
      </c>
      <c r="L217" s="58">
        <f t="shared" si="21"/>
        <v>0</v>
      </c>
      <c r="M217" s="10"/>
      <c r="N217" s="5">
        <v>198</v>
      </c>
      <c r="P217" s="185" t="str">
        <f t="shared" si="22"/>
        <v/>
      </c>
    </row>
    <row r="218" spans="1:16" s="292" customFormat="1" ht="16" customHeight="1" thickTop="1" thickBot="1" x14ac:dyDescent="0.3">
      <c r="A218" s="81"/>
      <c r="B218" s="93" t="s">
        <v>406</v>
      </c>
      <c r="C218" s="104" t="s">
        <v>504</v>
      </c>
      <c r="D218" s="65" t="s">
        <v>271</v>
      </c>
      <c r="E218" s="5">
        <v>199</v>
      </c>
      <c r="F218" s="10"/>
      <c r="G218" s="10"/>
      <c r="H218" s="10"/>
      <c r="I218" s="10"/>
      <c r="J218" s="10"/>
      <c r="K218" s="58">
        <f>'INP40.MELD'!F218</f>
        <v>0</v>
      </c>
      <c r="L218" s="58">
        <f t="shared" si="21"/>
        <v>0</v>
      </c>
      <c r="M218" s="10"/>
      <c r="N218" s="5">
        <v>199</v>
      </c>
      <c r="P218" s="185" t="str">
        <f t="shared" si="22"/>
        <v/>
      </c>
    </row>
    <row r="219" spans="1:16" s="292" customFormat="1" ht="16" customHeight="1" thickTop="1" thickBot="1" x14ac:dyDescent="0.3">
      <c r="A219" s="81"/>
      <c r="B219" s="93" t="s">
        <v>406</v>
      </c>
      <c r="C219" s="104" t="s">
        <v>505</v>
      </c>
      <c r="D219" s="65" t="s">
        <v>272</v>
      </c>
      <c r="E219" s="5">
        <v>202</v>
      </c>
      <c r="F219" s="10"/>
      <c r="G219" s="10"/>
      <c r="H219" s="10"/>
      <c r="I219" s="10"/>
      <c r="J219" s="10"/>
      <c r="K219" s="58">
        <f>'INP40.MELD'!F219</f>
        <v>0</v>
      </c>
      <c r="L219" s="58">
        <f t="shared" si="21"/>
        <v>0</v>
      </c>
      <c r="M219" s="10"/>
      <c r="N219" s="5">
        <v>202</v>
      </c>
      <c r="P219" s="185" t="str">
        <f t="shared" si="22"/>
        <v/>
      </c>
    </row>
    <row r="220" spans="1:16" ht="16" customHeight="1" thickTop="1" thickBot="1" x14ac:dyDescent="0.3">
      <c r="A220" s="81"/>
      <c r="B220" s="93" t="s">
        <v>406</v>
      </c>
      <c r="C220" s="101" t="s">
        <v>108</v>
      </c>
      <c r="D220" s="65" t="s">
        <v>109</v>
      </c>
      <c r="E220" s="5">
        <v>203</v>
      </c>
      <c r="F220" s="10"/>
      <c r="G220" s="10"/>
      <c r="H220" s="10"/>
      <c r="I220" s="10"/>
      <c r="J220" s="10"/>
      <c r="K220" s="58">
        <f>'INP40.MELD'!F220</f>
        <v>0</v>
      </c>
      <c r="L220" s="58">
        <f t="shared" si="21"/>
        <v>0</v>
      </c>
      <c r="M220" s="10"/>
      <c r="N220" s="5">
        <v>203</v>
      </c>
      <c r="P220" s="185" t="str">
        <f t="shared" si="22"/>
        <v/>
      </c>
    </row>
    <row r="221" spans="1:16" ht="16" customHeight="1" thickTop="1" thickBot="1" x14ac:dyDescent="0.3">
      <c r="A221" s="81"/>
      <c r="B221" s="93" t="s">
        <v>406</v>
      </c>
      <c r="C221" s="101" t="s">
        <v>110</v>
      </c>
      <c r="D221" s="65" t="s">
        <v>111</v>
      </c>
      <c r="E221" s="5">
        <v>205</v>
      </c>
      <c r="F221" s="10"/>
      <c r="G221" s="10"/>
      <c r="H221" s="10"/>
      <c r="I221" s="10"/>
      <c r="J221" s="10"/>
      <c r="K221" s="58">
        <f>'INP40.MELD'!F221</f>
        <v>0</v>
      </c>
      <c r="L221" s="58">
        <f t="shared" si="21"/>
        <v>0</v>
      </c>
      <c r="M221" s="10"/>
      <c r="N221" s="5">
        <v>205</v>
      </c>
      <c r="P221" s="185" t="str">
        <f t="shared" si="22"/>
        <v/>
      </c>
    </row>
    <row r="222" spans="1:16" ht="16" customHeight="1" thickTop="1" thickBot="1" x14ac:dyDescent="0.3">
      <c r="A222" s="81"/>
      <c r="B222" s="93" t="s">
        <v>406</v>
      </c>
      <c r="C222" s="101" t="s">
        <v>506</v>
      </c>
      <c r="D222" s="65" t="s">
        <v>273</v>
      </c>
      <c r="E222" s="5">
        <v>206</v>
      </c>
      <c r="F222" s="64"/>
      <c r="G222" s="64"/>
      <c r="H222" s="64"/>
      <c r="I222" s="64"/>
      <c r="J222" s="64"/>
      <c r="K222" s="58">
        <f>'INP40.MELD'!F222</f>
        <v>0</v>
      </c>
      <c r="L222" s="58">
        <f t="shared" si="21"/>
        <v>0</v>
      </c>
      <c r="M222" s="64"/>
      <c r="N222" s="5">
        <v>206</v>
      </c>
      <c r="P222" s="185" t="str">
        <f t="shared" si="22"/>
        <v/>
      </c>
    </row>
    <row r="223" spans="1:16" ht="16" customHeight="1" thickTop="1" thickBot="1" x14ac:dyDescent="0.3">
      <c r="A223" s="81"/>
      <c r="B223" s="93" t="s">
        <v>406</v>
      </c>
      <c r="C223" s="101" t="s">
        <v>507</v>
      </c>
      <c r="D223" s="65" t="s">
        <v>274</v>
      </c>
      <c r="E223" s="5">
        <v>215</v>
      </c>
      <c r="F223" s="64"/>
      <c r="G223" s="64"/>
      <c r="H223" s="64"/>
      <c r="I223" s="64"/>
      <c r="J223" s="64"/>
      <c r="K223" s="58">
        <f>'INP40.MELD'!F223</f>
        <v>0</v>
      </c>
      <c r="L223" s="58">
        <f t="shared" si="21"/>
        <v>0</v>
      </c>
      <c r="M223" s="64"/>
      <c r="N223" s="5">
        <v>215</v>
      </c>
      <c r="P223" s="185" t="str">
        <f t="shared" si="22"/>
        <v/>
      </c>
    </row>
    <row r="224" spans="1:16" ht="16" customHeight="1" thickTop="1" thickBot="1" x14ac:dyDescent="0.3">
      <c r="A224" s="81"/>
      <c r="B224" s="93" t="s">
        <v>406</v>
      </c>
      <c r="C224" s="101" t="s">
        <v>392</v>
      </c>
      <c r="D224" s="98" t="s">
        <v>112</v>
      </c>
      <c r="E224" s="5">
        <v>208</v>
      </c>
      <c r="F224" s="10"/>
      <c r="G224" s="10"/>
      <c r="H224" s="10"/>
      <c r="I224" s="10"/>
      <c r="J224" s="10"/>
      <c r="K224" s="58">
        <f>'INP40.MELD'!F224</f>
        <v>0</v>
      </c>
      <c r="L224" s="58">
        <f t="shared" si="21"/>
        <v>0</v>
      </c>
      <c r="M224" s="10"/>
      <c r="N224" s="5">
        <v>208</v>
      </c>
      <c r="P224" s="185" t="str">
        <f t="shared" si="22"/>
        <v/>
      </c>
    </row>
    <row r="225" spans="1:16" ht="16" customHeight="1" thickTop="1" thickBot="1" x14ac:dyDescent="0.3">
      <c r="A225" s="81"/>
      <c r="B225" s="93" t="s">
        <v>406</v>
      </c>
      <c r="C225" s="101" t="s">
        <v>113</v>
      </c>
      <c r="D225" s="65" t="s">
        <v>114</v>
      </c>
      <c r="E225" s="5">
        <v>209</v>
      </c>
      <c r="F225" s="10"/>
      <c r="G225" s="10"/>
      <c r="H225" s="10"/>
      <c r="I225" s="10"/>
      <c r="J225" s="10"/>
      <c r="K225" s="58">
        <f>'INP40.MELD'!F225</f>
        <v>0</v>
      </c>
      <c r="L225" s="58">
        <f t="shared" si="21"/>
        <v>0</v>
      </c>
      <c r="M225" s="10"/>
      <c r="N225" s="5">
        <v>209</v>
      </c>
      <c r="P225" s="185" t="str">
        <f t="shared" si="22"/>
        <v/>
      </c>
    </row>
    <row r="226" spans="1:16" ht="16" customHeight="1" thickTop="1" thickBot="1" x14ac:dyDescent="0.3">
      <c r="A226" s="81"/>
      <c r="B226" s="93" t="s">
        <v>406</v>
      </c>
      <c r="C226" s="101" t="s">
        <v>767</v>
      </c>
      <c r="D226" s="98" t="s">
        <v>275</v>
      </c>
      <c r="E226" s="5">
        <v>231</v>
      </c>
      <c r="F226" s="64"/>
      <c r="G226" s="64"/>
      <c r="H226" s="64"/>
      <c r="I226" s="64"/>
      <c r="J226" s="64"/>
      <c r="K226" s="58">
        <f>'INP40.MELD'!F226</f>
        <v>0</v>
      </c>
      <c r="L226" s="58">
        <f t="shared" si="21"/>
        <v>0</v>
      </c>
      <c r="M226" s="64"/>
      <c r="N226" s="5">
        <v>231</v>
      </c>
      <c r="P226" s="185" t="str">
        <f t="shared" si="22"/>
        <v/>
      </c>
    </row>
    <row r="227" spans="1:16" ht="16" customHeight="1" thickTop="1" thickBot="1" x14ac:dyDescent="0.3">
      <c r="A227" s="81"/>
      <c r="B227" s="93" t="s">
        <v>406</v>
      </c>
      <c r="C227" s="101" t="s">
        <v>508</v>
      </c>
      <c r="D227" s="65" t="s">
        <v>276</v>
      </c>
      <c r="E227" s="5">
        <v>216</v>
      </c>
      <c r="F227" s="10"/>
      <c r="G227" s="10"/>
      <c r="H227" s="10"/>
      <c r="I227" s="10"/>
      <c r="J227" s="10"/>
      <c r="K227" s="58">
        <f>'INP40.MELD'!F227</f>
        <v>0</v>
      </c>
      <c r="L227" s="58">
        <f t="shared" si="21"/>
        <v>0</v>
      </c>
      <c r="M227" s="10"/>
      <c r="N227" s="5">
        <v>216</v>
      </c>
      <c r="P227" s="185" t="str">
        <f t="shared" si="22"/>
        <v/>
      </c>
    </row>
    <row r="228" spans="1:16" ht="16" customHeight="1" thickTop="1" thickBot="1" x14ac:dyDescent="0.3">
      <c r="A228" s="81"/>
      <c r="B228" s="93" t="s">
        <v>406</v>
      </c>
      <c r="C228" s="101" t="s">
        <v>509</v>
      </c>
      <c r="D228" s="65" t="s">
        <v>277</v>
      </c>
      <c r="E228" s="5">
        <v>217</v>
      </c>
      <c r="F228" s="10"/>
      <c r="G228" s="10"/>
      <c r="H228" s="10"/>
      <c r="I228" s="10"/>
      <c r="J228" s="10"/>
      <c r="K228" s="58">
        <f>'INP40.MELD'!F228</f>
        <v>0</v>
      </c>
      <c r="L228" s="58">
        <f t="shared" si="21"/>
        <v>0</v>
      </c>
      <c r="M228" s="10"/>
      <c r="N228" s="5">
        <v>217</v>
      </c>
      <c r="P228" s="185" t="str">
        <f t="shared" si="22"/>
        <v/>
      </c>
    </row>
    <row r="229" spans="1:16" ht="16" customHeight="1" thickTop="1" thickBot="1" x14ac:dyDescent="0.3">
      <c r="A229" s="81"/>
      <c r="B229" s="93" t="s">
        <v>406</v>
      </c>
      <c r="C229" s="101" t="s">
        <v>510</v>
      </c>
      <c r="D229" s="65" t="s">
        <v>278</v>
      </c>
      <c r="E229" s="5">
        <v>212</v>
      </c>
      <c r="F229" s="64"/>
      <c r="G229" s="64"/>
      <c r="H229" s="64"/>
      <c r="I229" s="64"/>
      <c r="J229" s="64"/>
      <c r="K229" s="58">
        <f>'INP40.MELD'!F229</f>
        <v>0</v>
      </c>
      <c r="L229" s="58">
        <f t="shared" si="21"/>
        <v>0</v>
      </c>
      <c r="M229" s="64"/>
      <c r="N229" s="5">
        <v>212</v>
      </c>
      <c r="P229" s="185" t="str">
        <f t="shared" si="22"/>
        <v/>
      </c>
    </row>
    <row r="230" spans="1:16" ht="35.15" customHeight="1" thickTop="1" thickBot="1" x14ac:dyDescent="0.35">
      <c r="A230" s="81"/>
      <c r="B230" s="115" t="s">
        <v>964</v>
      </c>
      <c r="C230" s="116"/>
      <c r="D230" s="111" t="s">
        <v>965</v>
      </c>
      <c r="E230" s="9"/>
      <c r="F230" s="272">
        <f t="shared" ref="F230:M230" si="23">SUM(F231:F263)</f>
        <v>0</v>
      </c>
      <c r="G230" s="272">
        <f t="shared" si="23"/>
        <v>0</v>
      </c>
      <c r="H230" s="272">
        <f t="shared" si="23"/>
        <v>0</v>
      </c>
      <c r="I230" s="272">
        <f t="shared" si="23"/>
        <v>0</v>
      </c>
      <c r="J230" s="272">
        <f t="shared" si="23"/>
        <v>0</v>
      </c>
      <c r="K230" s="272">
        <f t="shared" si="23"/>
        <v>0</v>
      </c>
      <c r="L230" s="272">
        <f t="shared" si="23"/>
        <v>0</v>
      </c>
      <c r="M230" s="272">
        <f t="shared" si="23"/>
        <v>0</v>
      </c>
      <c r="N230" s="9"/>
    </row>
    <row r="231" spans="1:16" ht="16" customHeight="1" thickTop="1" thickBot="1" x14ac:dyDescent="0.3">
      <c r="A231" s="81"/>
      <c r="B231" s="93" t="s">
        <v>964</v>
      </c>
      <c r="C231" s="104" t="s">
        <v>281</v>
      </c>
      <c r="D231" s="65" t="s">
        <v>282</v>
      </c>
      <c r="E231" s="5">
        <v>237</v>
      </c>
      <c r="F231" s="10"/>
      <c r="G231" s="10"/>
      <c r="H231" s="10"/>
      <c r="I231" s="10"/>
      <c r="J231" s="10"/>
      <c r="K231" s="58">
        <f>'INP40.MELD'!F231</f>
        <v>0</v>
      </c>
      <c r="L231" s="58">
        <f t="shared" ref="L231:L263" si="24">M231-F231-G231-K231+H231+I231+J231</f>
        <v>0</v>
      </c>
      <c r="M231" s="10"/>
      <c r="N231" s="5">
        <v>237</v>
      </c>
      <c r="P231" s="185" t="str">
        <f t="shared" ref="P231:P263" si="25">IF(K231=0,"",IF(COUNTA(F231:J231,M231)=0,"Warnung",""))</f>
        <v/>
      </c>
    </row>
    <row r="232" spans="1:16" s="292" customFormat="1" ht="16" customHeight="1" thickTop="1" thickBot="1" x14ac:dyDescent="0.3">
      <c r="A232" s="81"/>
      <c r="B232" s="93" t="s">
        <v>524</v>
      </c>
      <c r="C232" s="101" t="s">
        <v>313</v>
      </c>
      <c r="D232" s="65" t="s">
        <v>314</v>
      </c>
      <c r="E232" s="5">
        <v>238</v>
      </c>
      <c r="F232" s="10"/>
      <c r="G232" s="10"/>
      <c r="H232" s="10"/>
      <c r="I232" s="10"/>
      <c r="J232" s="10"/>
      <c r="K232" s="58">
        <f>'INP40.MELD'!F232</f>
        <v>0</v>
      </c>
      <c r="L232" s="58">
        <f t="shared" si="24"/>
        <v>0</v>
      </c>
      <c r="M232" s="10"/>
      <c r="N232" s="5">
        <v>238</v>
      </c>
      <c r="P232" s="185" t="str">
        <f t="shared" si="25"/>
        <v/>
      </c>
    </row>
    <row r="233" spans="1:16" s="292" customFormat="1" ht="16" customHeight="1" thickTop="1" thickBot="1" x14ac:dyDescent="0.3">
      <c r="A233" s="81"/>
      <c r="B233" s="93" t="s">
        <v>524</v>
      </c>
      <c r="C233" s="101" t="s">
        <v>115</v>
      </c>
      <c r="D233" s="65" t="s">
        <v>116</v>
      </c>
      <c r="E233" s="5">
        <v>224</v>
      </c>
      <c r="F233" s="10"/>
      <c r="G233" s="10"/>
      <c r="H233" s="10"/>
      <c r="I233" s="10"/>
      <c r="J233" s="10"/>
      <c r="K233" s="58">
        <f>'INP40.MELD'!F233</f>
        <v>0</v>
      </c>
      <c r="L233" s="58">
        <f t="shared" si="24"/>
        <v>0</v>
      </c>
      <c r="M233" s="10"/>
      <c r="N233" s="5">
        <v>224</v>
      </c>
      <c r="P233" s="185" t="str">
        <f t="shared" si="25"/>
        <v/>
      </c>
    </row>
    <row r="234" spans="1:16" s="292" customFormat="1" ht="16" customHeight="1" thickTop="1" thickBot="1" x14ac:dyDescent="0.3">
      <c r="A234" s="81"/>
      <c r="B234" s="93" t="s">
        <v>524</v>
      </c>
      <c r="C234" s="101" t="s">
        <v>315</v>
      </c>
      <c r="D234" s="65" t="s">
        <v>316</v>
      </c>
      <c r="E234" s="5">
        <v>240</v>
      </c>
      <c r="F234" s="10"/>
      <c r="G234" s="10"/>
      <c r="H234" s="10"/>
      <c r="I234" s="10"/>
      <c r="J234" s="10"/>
      <c r="K234" s="58">
        <f>'INP40.MELD'!F234</f>
        <v>0</v>
      </c>
      <c r="L234" s="58">
        <f t="shared" si="24"/>
        <v>0</v>
      </c>
      <c r="M234" s="10"/>
      <c r="N234" s="5">
        <v>240</v>
      </c>
      <c r="P234" s="185" t="str">
        <f t="shared" si="25"/>
        <v/>
      </c>
    </row>
    <row r="235" spans="1:16" s="292" customFormat="1" ht="16" customHeight="1" thickTop="1" thickBot="1" x14ac:dyDescent="0.3">
      <c r="A235" s="81"/>
      <c r="B235" s="93" t="s">
        <v>524</v>
      </c>
      <c r="C235" s="101" t="s">
        <v>852</v>
      </c>
      <c r="D235" s="263" t="s">
        <v>304</v>
      </c>
      <c r="E235" s="5">
        <v>241</v>
      </c>
      <c r="F235" s="10"/>
      <c r="G235" s="10"/>
      <c r="H235" s="10"/>
      <c r="I235" s="10"/>
      <c r="J235" s="10"/>
      <c r="K235" s="58">
        <f>'INP40.MELD'!F235</f>
        <v>0</v>
      </c>
      <c r="L235" s="58">
        <f t="shared" si="24"/>
        <v>0</v>
      </c>
      <c r="M235" s="10"/>
      <c r="N235" s="5">
        <v>241</v>
      </c>
      <c r="P235" s="185" t="str">
        <f t="shared" si="25"/>
        <v/>
      </c>
    </row>
    <row r="236" spans="1:16" s="292" customFormat="1" ht="16" customHeight="1" thickTop="1" thickBot="1" x14ac:dyDescent="0.3">
      <c r="A236" s="81"/>
      <c r="B236" s="93" t="s">
        <v>524</v>
      </c>
      <c r="C236" s="101" t="s">
        <v>293</v>
      </c>
      <c r="D236" s="65" t="s">
        <v>294</v>
      </c>
      <c r="E236" s="5">
        <v>242</v>
      </c>
      <c r="F236" s="10"/>
      <c r="G236" s="10"/>
      <c r="H236" s="10"/>
      <c r="I236" s="10"/>
      <c r="J236" s="10"/>
      <c r="K236" s="58">
        <f>'INP40.MELD'!F236</f>
        <v>0</v>
      </c>
      <c r="L236" s="58">
        <f t="shared" si="24"/>
        <v>0</v>
      </c>
      <c r="M236" s="10"/>
      <c r="N236" s="5">
        <v>242</v>
      </c>
      <c r="P236" s="185" t="str">
        <f t="shared" si="25"/>
        <v/>
      </c>
    </row>
    <row r="237" spans="1:16" s="292" customFormat="1" ht="16" customHeight="1" thickTop="1" thickBot="1" x14ac:dyDescent="0.3">
      <c r="A237" s="81"/>
      <c r="B237" s="93" t="s">
        <v>524</v>
      </c>
      <c r="C237" s="101" t="s">
        <v>758</v>
      </c>
      <c r="D237" s="98" t="s">
        <v>300</v>
      </c>
      <c r="E237" s="5">
        <v>243</v>
      </c>
      <c r="F237" s="10"/>
      <c r="G237" s="10"/>
      <c r="H237" s="10"/>
      <c r="I237" s="10"/>
      <c r="J237" s="10"/>
      <c r="K237" s="58">
        <f>'INP40.MELD'!F237</f>
        <v>0</v>
      </c>
      <c r="L237" s="58">
        <f t="shared" si="24"/>
        <v>0</v>
      </c>
      <c r="M237" s="10"/>
      <c r="N237" s="5">
        <v>243</v>
      </c>
      <c r="P237" s="185" t="str">
        <f t="shared" si="25"/>
        <v/>
      </c>
    </row>
    <row r="238" spans="1:16" s="292" customFormat="1" ht="16" customHeight="1" thickTop="1" thickBot="1" x14ac:dyDescent="0.3">
      <c r="A238" s="81"/>
      <c r="B238" s="93" t="s">
        <v>524</v>
      </c>
      <c r="C238" s="101" t="s">
        <v>853</v>
      </c>
      <c r="D238" s="98" t="s">
        <v>319</v>
      </c>
      <c r="E238" s="5">
        <v>244</v>
      </c>
      <c r="F238" s="10"/>
      <c r="G238" s="10"/>
      <c r="H238" s="10"/>
      <c r="I238" s="10"/>
      <c r="J238" s="10"/>
      <c r="K238" s="58">
        <f>'INP40.MELD'!F238</f>
        <v>0</v>
      </c>
      <c r="L238" s="58">
        <f t="shared" si="24"/>
        <v>0</v>
      </c>
      <c r="M238" s="10"/>
      <c r="N238" s="5">
        <v>244</v>
      </c>
      <c r="P238" s="185" t="str">
        <f t="shared" si="25"/>
        <v/>
      </c>
    </row>
    <row r="239" spans="1:16" s="292" customFormat="1" ht="16" customHeight="1" thickTop="1" thickBot="1" x14ac:dyDescent="0.3">
      <c r="A239" s="81"/>
      <c r="B239" s="93" t="s">
        <v>524</v>
      </c>
      <c r="C239" s="101" t="s">
        <v>773</v>
      </c>
      <c r="D239" s="98" t="s">
        <v>295</v>
      </c>
      <c r="E239" s="5">
        <v>245</v>
      </c>
      <c r="F239" s="10"/>
      <c r="G239" s="10"/>
      <c r="H239" s="10"/>
      <c r="I239" s="10"/>
      <c r="J239" s="10"/>
      <c r="K239" s="58">
        <f>'INP40.MELD'!F239</f>
        <v>0</v>
      </c>
      <c r="L239" s="58">
        <f t="shared" si="24"/>
        <v>0</v>
      </c>
      <c r="M239" s="10"/>
      <c r="N239" s="5">
        <v>245</v>
      </c>
      <c r="P239" s="185" t="str">
        <f t="shared" si="25"/>
        <v/>
      </c>
    </row>
    <row r="240" spans="1:16" s="292" customFormat="1" ht="16" customHeight="1" thickTop="1" thickBot="1" x14ac:dyDescent="0.3">
      <c r="A240" s="81"/>
      <c r="B240" s="93" t="s">
        <v>524</v>
      </c>
      <c r="C240" s="101" t="s">
        <v>283</v>
      </c>
      <c r="D240" s="65" t="s">
        <v>284</v>
      </c>
      <c r="E240" s="5">
        <v>246</v>
      </c>
      <c r="F240" s="10"/>
      <c r="G240" s="10"/>
      <c r="H240" s="10"/>
      <c r="I240" s="10"/>
      <c r="J240" s="10"/>
      <c r="K240" s="58">
        <f>'INP40.MELD'!F240</f>
        <v>0</v>
      </c>
      <c r="L240" s="58">
        <f t="shared" si="24"/>
        <v>0</v>
      </c>
      <c r="M240" s="10"/>
      <c r="N240" s="5">
        <v>246</v>
      </c>
      <c r="P240" s="185" t="str">
        <f t="shared" si="25"/>
        <v/>
      </c>
    </row>
    <row r="241" spans="1:16" s="292" customFormat="1" ht="16" customHeight="1" thickTop="1" thickBot="1" x14ac:dyDescent="0.3">
      <c r="A241" s="81"/>
      <c r="B241" s="93" t="s">
        <v>524</v>
      </c>
      <c r="C241" s="101" t="s">
        <v>760</v>
      </c>
      <c r="D241" s="65" t="s">
        <v>290</v>
      </c>
      <c r="E241" s="5">
        <v>247</v>
      </c>
      <c r="F241" s="10"/>
      <c r="G241" s="10"/>
      <c r="H241" s="10"/>
      <c r="I241" s="10"/>
      <c r="J241" s="10"/>
      <c r="K241" s="58">
        <f>'INP40.MELD'!F241</f>
        <v>0</v>
      </c>
      <c r="L241" s="58">
        <f t="shared" si="24"/>
        <v>0</v>
      </c>
      <c r="M241" s="10"/>
      <c r="N241" s="5">
        <v>247</v>
      </c>
      <c r="P241" s="185" t="str">
        <f t="shared" si="25"/>
        <v/>
      </c>
    </row>
    <row r="242" spans="1:16" s="292" customFormat="1" ht="16" customHeight="1" thickTop="1" thickBot="1" x14ac:dyDescent="0.3">
      <c r="A242" s="81"/>
      <c r="B242" s="93" t="s">
        <v>524</v>
      </c>
      <c r="C242" s="101" t="s">
        <v>296</v>
      </c>
      <c r="D242" s="65" t="s">
        <v>297</v>
      </c>
      <c r="E242" s="5">
        <v>248</v>
      </c>
      <c r="F242" s="10"/>
      <c r="G242" s="10"/>
      <c r="H242" s="10"/>
      <c r="I242" s="10"/>
      <c r="J242" s="10"/>
      <c r="K242" s="58">
        <f>'INP40.MELD'!F242</f>
        <v>0</v>
      </c>
      <c r="L242" s="58">
        <f t="shared" si="24"/>
        <v>0</v>
      </c>
      <c r="M242" s="10"/>
      <c r="N242" s="5">
        <v>248</v>
      </c>
      <c r="P242" s="185" t="str">
        <f t="shared" si="25"/>
        <v/>
      </c>
    </row>
    <row r="243" spans="1:16" s="292" customFormat="1" ht="16" customHeight="1" thickTop="1" thickBot="1" x14ac:dyDescent="0.3">
      <c r="A243" s="81"/>
      <c r="B243" s="93" t="s">
        <v>524</v>
      </c>
      <c r="C243" s="304" t="s">
        <v>850</v>
      </c>
      <c r="D243" s="98" t="s">
        <v>285</v>
      </c>
      <c r="E243" s="5">
        <v>249</v>
      </c>
      <c r="F243" s="10"/>
      <c r="G243" s="10"/>
      <c r="H243" s="10"/>
      <c r="I243" s="10"/>
      <c r="J243" s="10"/>
      <c r="K243" s="58">
        <f>'INP40.MELD'!F243</f>
        <v>0</v>
      </c>
      <c r="L243" s="58">
        <f t="shared" si="24"/>
        <v>0</v>
      </c>
      <c r="M243" s="10"/>
      <c r="N243" s="5">
        <v>249</v>
      </c>
      <c r="P243" s="185" t="str">
        <f t="shared" si="25"/>
        <v/>
      </c>
    </row>
    <row r="244" spans="1:16" s="292" customFormat="1" ht="16" customHeight="1" thickTop="1" thickBot="1" x14ac:dyDescent="0.3">
      <c r="A244" s="81"/>
      <c r="B244" s="93" t="s">
        <v>524</v>
      </c>
      <c r="C244" s="101" t="s">
        <v>286</v>
      </c>
      <c r="D244" s="65" t="s">
        <v>287</v>
      </c>
      <c r="E244" s="5">
        <v>275</v>
      </c>
      <c r="F244" s="10"/>
      <c r="G244" s="10"/>
      <c r="H244" s="10"/>
      <c r="I244" s="10"/>
      <c r="J244" s="10"/>
      <c r="K244" s="58">
        <f>'INP40.MELD'!F244</f>
        <v>0</v>
      </c>
      <c r="L244" s="58">
        <f t="shared" si="24"/>
        <v>0</v>
      </c>
      <c r="M244" s="10"/>
      <c r="N244" s="5">
        <v>275</v>
      </c>
      <c r="P244" s="185" t="str">
        <f t="shared" si="25"/>
        <v/>
      </c>
    </row>
    <row r="245" spans="1:16" s="292" customFormat="1" ht="16" customHeight="1" thickTop="1" thickBot="1" x14ac:dyDescent="0.3">
      <c r="A245" s="81"/>
      <c r="B245" s="93" t="s">
        <v>524</v>
      </c>
      <c r="C245" s="101" t="s">
        <v>298</v>
      </c>
      <c r="D245" s="65" t="s">
        <v>299</v>
      </c>
      <c r="E245" s="5">
        <v>276</v>
      </c>
      <c r="F245" s="10"/>
      <c r="G245" s="10"/>
      <c r="H245" s="10"/>
      <c r="I245" s="10"/>
      <c r="J245" s="10"/>
      <c r="K245" s="58">
        <f>'INP40.MELD'!F245</f>
        <v>0</v>
      </c>
      <c r="L245" s="58">
        <f t="shared" si="24"/>
        <v>0</v>
      </c>
      <c r="M245" s="10"/>
      <c r="N245" s="5">
        <v>276</v>
      </c>
      <c r="P245" s="185" t="str">
        <f t="shared" si="25"/>
        <v/>
      </c>
    </row>
    <row r="246" spans="1:16" s="292" customFormat="1" ht="16" customHeight="1" thickTop="1" thickBot="1" x14ac:dyDescent="0.3">
      <c r="A246" s="81"/>
      <c r="B246" s="93" t="s">
        <v>524</v>
      </c>
      <c r="C246" s="101" t="s">
        <v>301</v>
      </c>
      <c r="D246" s="65" t="s">
        <v>302</v>
      </c>
      <c r="E246" s="5">
        <v>277</v>
      </c>
      <c r="F246" s="10"/>
      <c r="G246" s="10"/>
      <c r="H246" s="10"/>
      <c r="I246" s="10"/>
      <c r="J246" s="10"/>
      <c r="K246" s="58">
        <f>'INP40.MELD'!F246</f>
        <v>0</v>
      </c>
      <c r="L246" s="58">
        <f t="shared" si="24"/>
        <v>0</v>
      </c>
      <c r="M246" s="10"/>
      <c r="N246" s="5">
        <v>277</v>
      </c>
      <c r="P246" s="185" t="str">
        <f t="shared" si="25"/>
        <v/>
      </c>
    </row>
    <row r="247" spans="1:16" s="292" customFormat="1" ht="16" customHeight="1" thickTop="1" thickBot="1" x14ac:dyDescent="0.3">
      <c r="A247" s="81"/>
      <c r="B247" s="93" t="s">
        <v>524</v>
      </c>
      <c r="C247" s="101" t="s">
        <v>772</v>
      </c>
      <c r="D247" s="98" t="s">
        <v>303</v>
      </c>
      <c r="E247" s="5">
        <v>278</v>
      </c>
      <c r="F247" s="10"/>
      <c r="G247" s="10"/>
      <c r="H247" s="10"/>
      <c r="I247" s="10"/>
      <c r="J247" s="10"/>
      <c r="K247" s="58">
        <f>'INP40.MELD'!F247</f>
        <v>0</v>
      </c>
      <c r="L247" s="58">
        <f t="shared" si="24"/>
        <v>0</v>
      </c>
      <c r="M247" s="10"/>
      <c r="N247" s="5">
        <v>278</v>
      </c>
      <c r="P247" s="185" t="str">
        <f t="shared" si="25"/>
        <v/>
      </c>
    </row>
    <row r="248" spans="1:16" s="292" customFormat="1" ht="16" customHeight="1" thickTop="1" thickBot="1" x14ac:dyDescent="0.3">
      <c r="A248" s="81"/>
      <c r="B248" s="93" t="s">
        <v>524</v>
      </c>
      <c r="C248" s="101" t="s">
        <v>370</v>
      </c>
      <c r="D248" s="98" t="s">
        <v>117</v>
      </c>
      <c r="E248" s="5">
        <v>225</v>
      </c>
      <c r="F248" s="10"/>
      <c r="G248" s="10"/>
      <c r="H248" s="10"/>
      <c r="I248" s="10"/>
      <c r="J248" s="10"/>
      <c r="K248" s="58">
        <f>'INP40.MELD'!F248</f>
        <v>0</v>
      </c>
      <c r="L248" s="58">
        <f t="shared" si="24"/>
        <v>0</v>
      </c>
      <c r="M248" s="10"/>
      <c r="N248" s="5">
        <v>225</v>
      </c>
      <c r="P248" s="185" t="str">
        <f t="shared" si="25"/>
        <v/>
      </c>
    </row>
    <row r="249" spans="1:16" s="292" customFormat="1" ht="16" customHeight="1" thickTop="1" thickBot="1" x14ac:dyDescent="0.3">
      <c r="A249" s="81"/>
      <c r="B249" s="93" t="s">
        <v>524</v>
      </c>
      <c r="C249" s="101" t="s">
        <v>305</v>
      </c>
      <c r="D249" s="65" t="s">
        <v>306</v>
      </c>
      <c r="E249" s="5">
        <v>255</v>
      </c>
      <c r="F249" s="10"/>
      <c r="G249" s="10"/>
      <c r="H249" s="10"/>
      <c r="I249" s="10"/>
      <c r="J249" s="10"/>
      <c r="K249" s="58">
        <f>'INP40.MELD'!F249</f>
        <v>0</v>
      </c>
      <c r="L249" s="58">
        <f t="shared" si="24"/>
        <v>0</v>
      </c>
      <c r="M249" s="10"/>
      <c r="N249" s="5">
        <v>255</v>
      </c>
      <c r="P249" s="185" t="str">
        <f t="shared" si="25"/>
        <v/>
      </c>
    </row>
    <row r="250" spans="1:16" s="292" customFormat="1" ht="16" customHeight="1" thickTop="1" thickBot="1" x14ac:dyDescent="0.3">
      <c r="A250" s="81"/>
      <c r="B250" s="93" t="s">
        <v>524</v>
      </c>
      <c r="C250" s="101" t="s">
        <v>771</v>
      </c>
      <c r="D250" s="98" t="s">
        <v>308</v>
      </c>
      <c r="E250" s="5">
        <v>256</v>
      </c>
      <c r="F250" s="10"/>
      <c r="G250" s="10"/>
      <c r="H250" s="10"/>
      <c r="I250" s="10"/>
      <c r="J250" s="10"/>
      <c r="K250" s="58">
        <f>'INP40.MELD'!F250</f>
        <v>0</v>
      </c>
      <c r="L250" s="58">
        <f t="shared" si="24"/>
        <v>0</v>
      </c>
      <c r="M250" s="10"/>
      <c r="N250" s="5">
        <v>256</v>
      </c>
      <c r="P250" s="185" t="str">
        <f t="shared" si="25"/>
        <v/>
      </c>
    </row>
    <row r="251" spans="1:16" s="292" customFormat="1" ht="16" customHeight="1" thickTop="1" thickBot="1" x14ac:dyDescent="0.3">
      <c r="A251" s="81"/>
      <c r="B251" s="93" t="s">
        <v>524</v>
      </c>
      <c r="C251" s="101" t="s">
        <v>291</v>
      </c>
      <c r="D251" s="65" t="s">
        <v>292</v>
      </c>
      <c r="E251" s="5">
        <v>257</v>
      </c>
      <c r="F251" s="10"/>
      <c r="G251" s="10"/>
      <c r="H251" s="10"/>
      <c r="I251" s="10"/>
      <c r="J251" s="10"/>
      <c r="K251" s="58">
        <f>'INP40.MELD'!F251</f>
        <v>0</v>
      </c>
      <c r="L251" s="58">
        <f t="shared" si="24"/>
        <v>0</v>
      </c>
      <c r="M251" s="10"/>
      <c r="N251" s="5">
        <v>257</v>
      </c>
      <c r="P251" s="185" t="str">
        <f t="shared" si="25"/>
        <v/>
      </c>
    </row>
    <row r="252" spans="1:16" s="292" customFormat="1" ht="16" customHeight="1" thickTop="1" thickBot="1" x14ac:dyDescent="0.3">
      <c r="A252" s="81"/>
      <c r="B252" s="93" t="s">
        <v>524</v>
      </c>
      <c r="C252" s="101" t="s">
        <v>309</v>
      </c>
      <c r="D252" s="65" t="s">
        <v>310</v>
      </c>
      <c r="E252" s="5">
        <v>258</v>
      </c>
      <c r="F252" s="10"/>
      <c r="G252" s="10"/>
      <c r="H252" s="10"/>
      <c r="I252" s="10"/>
      <c r="J252" s="10"/>
      <c r="K252" s="58">
        <f>'INP40.MELD'!F252</f>
        <v>0</v>
      </c>
      <c r="L252" s="58">
        <f t="shared" si="24"/>
        <v>0</v>
      </c>
      <c r="M252" s="10"/>
      <c r="N252" s="5">
        <v>258</v>
      </c>
      <c r="P252" s="185" t="str">
        <f t="shared" si="25"/>
        <v/>
      </c>
    </row>
    <row r="253" spans="1:16" s="292" customFormat="1" ht="16" customHeight="1" thickTop="1" thickBot="1" x14ac:dyDescent="0.3">
      <c r="A253" s="81"/>
      <c r="B253" s="93" t="s">
        <v>524</v>
      </c>
      <c r="C253" s="101" t="s">
        <v>763</v>
      </c>
      <c r="D253" s="98" t="s">
        <v>311</v>
      </c>
      <c r="E253" s="307">
        <v>235</v>
      </c>
      <c r="F253" s="10"/>
      <c r="G253" s="10"/>
      <c r="H253" s="10"/>
      <c r="I253" s="10"/>
      <c r="J253" s="10"/>
      <c r="K253" s="58">
        <f>'INP40.MELD'!F253</f>
        <v>0</v>
      </c>
      <c r="L253" s="58">
        <f t="shared" si="24"/>
        <v>0</v>
      </c>
      <c r="M253" s="10"/>
      <c r="N253" s="307">
        <v>235</v>
      </c>
      <c r="P253" s="185" t="str">
        <f t="shared" si="25"/>
        <v/>
      </c>
    </row>
    <row r="254" spans="1:16" s="292" customFormat="1" ht="16" customHeight="1" thickTop="1" thickBot="1" x14ac:dyDescent="0.3">
      <c r="A254" s="81"/>
      <c r="B254" s="93" t="s">
        <v>524</v>
      </c>
      <c r="C254" s="101" t="s">
        <v>770</v>
      </c>
      <c r="D254" s="98" t="s">
        <v>312</v>
      </c>
      <c r="E254" s="5">
        <v>260</v>
      </c>
      <c r="F254" s="10"/>
      <c r="G254" s="10"/>
      <c r="H254" s="10"/>
      <c r="I254" s="10"/>
      <c r="J254" s="10"/>
      <c r="K254" s="58">
        <f>'INP40.MELD'!F254</f>
        <v>0</v>
      </c>
      <c r="L254" s="58">
        <f t="shared" si="24"/>
        <v>0</v>
      </c>
      <c r="M254" s="10"/>
      <c r="N254" s="5">
        <v>260</v>
      </c>
      <c r="P254" s="185" t="str">
        <f t="shared" si="25"/>
        <v/>
      </c>
    </row>
    <row r="255" spans="1:16" s="292" customFormat="1" ht="16" customHeight="1" thickTop="1" thickBot="1" x14ac:dyDescent="0.3">
      <c r="A255" s="81"/>
      <c r="B255" s="93" t="s">
        <v>524</v>
      </c>
      <c r="C255" s="101" t="s">
        <v>769</v>
      </c>
      <c r="D255" s="98" t="s">
        <v>320</v>
      </c>
      <c r="E255" s="5">
        <v>261</v>
      </c>
      <c r="F255" s="10"/>
      <c r="G255" s="10"/>
      <c r="H255" s="10"/>
      <c r="I255" s="10"/>
      <c r="J255" s="10"/>
      <c r="K255" s="58">
        <f>'INP40.MELD'!F255</f>
        <v>0</v>
      </c>
      <c r="L255" s="58">
        <f t="shared" si="24"/>
        <v>0</v>
      </c>
      <c r="M255" s="10"/>
      <c r="N255" s="5">
        <v>261</v>
      </c>
      <c r="P255" s="185" t="str">
        <f t="shared" si="25"/>
        <v/>
      </c>
    </row>
    <row r="256" spans="1:16" s="292" customFormat="1" ht="16" customHeight="1" thickTop="1" thickBot="1" x14ac:dyDescent="0.3">
      <c r="A256" s="81"/>
      <c r="B256" s="93" t="s">
        <v>524</v>
      </c>
      <c r="C256" s="101" t="s">
        <v>327</v>
      </c>
      <c r="D256" s="65" t="s">
        <v>328</v>
      </c>
      <c r="E256" s="5">
        <v>262</v>
      </c>
      <c r="F256" s="10"/>
      <c r="G256" s="10"/>
      <c r="H256" s="10"/>
      <c r="I256" s="10"/>
      <c r="J256" s="10"/>
      <c r="K256" s="58">
        <f>'INP40.MELD'!F256</f>
        <v>0</v>
      </c>
      <c r="L256" s="58">
        <f t="shared" si="24"/>
        <v>0</v>
      </c>
      <c r="M256" s="10"/>
      <c r="N256" s="5">
        <v>262</v>
      </c>
      <c r="P256" s="185" t="str">
        <f t="shared" si="25"/>
        <v/>
      </c>
    </row>
    <row r="257" spans="1:16" s="292" customFormat="1" ht="16" customHeight="1" thickTop="1" thickBot="1" x14ac:dyDescent="0.3">
      <c r="A257" s="81"/>
      <c r="B257" s="93" t="s">
        <v>524</v>
      </c>
      <c r="C257" s="101" t="s">
        <v>317</v>
      </c>
      <c r="D257" s="65" t="s">
        <v>318</v>
      </c>
      <c r="E257" s="5">
        <v>263</v>
      </c>
      <c r="F257" s="10"/>
      <c r="G257" s="10"/>
      <c r="H257" s="10"/>
      <c r="I257" s="10"/>
      <c r="J257" s="10"/>
      <c r="K257" s="58">
        <f>'INP40.MELD'!F257</f>
        <v>0</v>
      </c>
      <c r="L257" s="58">
        <f t="shared" si="24"/>
        <v>0</v>
      </c>
      <c r="M257" s="10"/>
      <c r="N257" s="5">
        <v>263</v>
      </c>
      <c r="P257" s="185" t="str">
        <f t="shared" si="25"/>
        <v/>
      </c>
    </row>
    <row r="258" spans="1:16" s="292" customFormat="1" ht="16" customHeight="1" thickTop="1" thickBot="1" x14ac:dyDescent="0.3">
      <c r="A258" s="81"/>
      <c r="B258" s="93" t="s">
        <v>524</v>
      </c>
      <c r="C258" s="101" t="s">
        <v>765</v>
      </c>
      <c r="D258" s="65" t="s">
        <v>307</v>
      </c>
      <c r="E258" s="5">
        <v>264</v>
      </c>
      <c r="F258" s="10"/>
      <c r="G258" s="10"/>
      <c r="H258" s="10"/>
      <c r="I258" s="10"/>
      <c r="J258" s="10"/>
      <c r="K258" s="58">
        <f>'INP40.MELD'!F258</f>
        <v>0</v>
      </c>
      <c r="L258" s="58">
        <f t="shared" si="24"/>
        <v>0</v>
      </c>
      <c r="M258" s="10"/>
      <c r="N258" s="5">
        <v>264</v>
      </c>
      <c r="P258" s="185" t="str">
        <f t="shared" si="25"/>
        <v/>
      </c>
    </row>
    <row r="259" spans="1:16" s="292" customFormat="1" ht="16" customHeight="1" thickTop="1" thickBot="1" x14ac:dyDescent="0.3">
      <c r="A259" s="81"/>
      <c r="B259" s="93" t="s">
        <v>524</v>
      </c>
      <c r="C259" s="101" t="s">
        <v>321</v>
      </c>
      <c r="D259" s="65" t="s">
        <v>322</v>
      </c>
      <c r="E259" s="5">
        <v>265</v>
      </c>
      <c r="F259" s="10"/>
      <c r="G259" s="10"/>
      <c r="H259" s="10"/>
      <c r="I259" s="10"/>
      <c r="J259" s="10"/>
      <c r="K259" s="58">
        <f>'INP40.MELD'!F259</f>
        <v>0</v>
      </c>
      <c r="L259" s="58">
        <f t="shared" si="24"/>
        <v>0</v>
      </c>
      <c r="M259" s="10"/>
      <c r="N259" s="5">
        <v>265</v>
      </c>
      <c r="P259" s="185" t="str">
        <f t="shared" si="25"/>
        <v/>
      </c>
    </row>
    <row r="260" spans="1:16" s="292" customFormat="1" ht="16" customHeight="1" thickTop="1" thickBot="1" x14ac:dyDescent="0.3">
      <c r="A260" s="81"/>
      <c r="B260" s="93" t="s">
        <v>524</v>
      </c>
      <c r="C260" s="101" t="s">
        <v>323</v>
      </c>
      <c r="D260" s="65" t="s">
        <v>324</v>
      </c>
      <c r="E260" s="5">
        <v>266</v>
      </c>
      <c r="F260" s="10"/>
      <c r="G260" s="10"/>
      <c r="H260" s="10"/>
      <c r="I260" s="10"/>
      <c r="J260" s="10"/>
      <c r="K260" s="58">
        <f>'INP40.MELD'!F260</f>
        <v>0</v>
      </c>
      <c r="L260" s="58">
        <f t="shared" si="24"/>
        <v>0</v>
      </c>
      <c r="M260" s="10"/>
      <c r="N260" s="5">
        <v>266</v>
      </c>
      <c r="P260" s="185" t="str">
        <f t="shared" si="25"/>
        <v/>
      </c>
    </row>
    <row r="261" spans="1:16" s="292" customFormat="1" ht="16" customHeight="1" thickTop="1" thickBot="1" x14ac:dyDescent="0.3">
      <c r="A261" s="81"/>
      <c r="B261" s="93" t="s">
        <v>524</v>
      </c>
      <c r="C261" s="101" t="s">
        <v>325</v>
      </c>
      <c r="D261" s="65" t="s">
        <v>326</v>
      </c>
      <c r="E261" s="5">
        <v>267</v>
      </c>
      <c r="F261" s="10"/>
      <c r="G261" s="10"/>
      <c r="H261" s="10"/>
      <c r="I261" s="10"/>
      <c r="J261" s="10"/>
      <c r="K261" s="58">
        <f>'INP40.MELD'!F261</f>
        <v>0</v>
      </c>
      <c r="L261" s="58">
        <f t="shared" si="24"/>
        <v>0</v>
      </c>
      <c r="M261" s="10"/>
      <c r="N261" s="5">
        <v>267</v>
      </c>
      <c r="P261" s="185" t="str">
        <f t="shared" si="25"/>
        <v/>
      </c>
    </row>
    <row r="262" spans="1:16" s="292" customFormat="1" ht="16" customHeight="1" thickTop="1" thickBot="1" x14ac:dyDescent="0.3">
      <c r="A262" s="81"/>
      <c r="B262" s="93" t="s">
        <v>524</v>
      </c>
      <c r="C262" s="101" t="s">
        <v>768</v>
      </c>
      <c r="D262" s="98" t="s">
        <v>329</v>
      </c>
      <c r="E262" s="5">
        <v>268</v>
      </c>
      <c r="F262" s="10"/>
      <c r="G262" s="10"/>
      <c r="H262" s="10"/>
      <c r="I262" s="10"/>
      <c r="J262" s="10"/>
      <c r="K262" s="58">
        <f>'INP40.MELD'!F262</f>
        <v>0</v>
      </c>
      <c r="L262" s="58">
        <f t="shared" si="24"/>
        <v>0</v>
      </c>
      <c r="M262" s="10"/>
      <c r="N262" s="5">
        <v>268</v>
      </c>
      <c r="P262" s="185" t="str">
        <f t="shared" si="25"/>
        <v/>
      </c>
    </row>
    <row r="263" spans="1:16" ht="16" customHeight="1" thickTop="1" thickBot="1" x14ac:dyDescent="0.3">
      <c r="A263" s="81"/>
      <c r="B263" s="93" t="s">
        <v>524</v>
      </c>
      <c r="C263" s="101" t="s">
        <v>288</v>
      </c>
      <c r="D263" s="65" t="s">
        <v>289</v>
      </c>
      <c r="E263" s="5">
        <v>269</v>
      </c>
      <c r="F263" s="10"/>
      <c r="G263" s="10"/>
      <c r="H263" s="10"/>
      <c r="I263" s="10"/>
      <c r="J263" s="10"/>
      <c r="K263" s="58">
        <f>'INP40.MELD'!F263</f>
        <v>0</v>
      </c>
      <c r="L263" s="58">
        <f t="shared" si="24"/>
        <v>0</v>
      </c>
      <c r="M263" s="10"/>
      <c r="N263" s="5">
        <v>269</v>
      </c>
      <c r="P263" s="185" t="str">
        <f t="shared" si="25"/>
        <v/>
      </c>
    </row>
    <row r="264" spans="1:16" ht="1" customHeight="1" thickTop="1" x14ac:dyDescent="0.25">
      <c r="B264" s="293"/>
      <c r="C264" s="78"/>
      <c r="D264" s="293"/>
      <c r="E264" s="293"/>
      <c r="H264" s="285"/>
      <c r="I264" s="285"/>
      <c r="K264" s="285"/>
      <c r="L264" s="285"/>
      <c r="N264" s="439"/>
    </row>
    <row r="265" spans="1:16" ht="1" customHeight="1" x14ac:dyDescent="0.25">
      <c r="B265" s="293"/>
      <c r="C265" s="293"/>
      <c r="D265" s="293"/>
      <c r="E265" s="293"/>
      <c r="H265" s="285"/>
      <c r="I265" s="285"/>
      <c r="K265" s="285"/>
      <c r="L265" s="285"/>
      <c r="N265" s="439"/>
    </row>
    <row r="266" spans="1:16" ht="27" customHeight="1" thickBot="1" x14ac:dyDescent="0.35">
      <c r="B266" s="66"/>
      <c r="C266" s="62" t="s">
        <v>357</v>
      </c>
      <c r="D266" s="63" t="s">
        <v>1131</v>
      </c>
      <c r="E266" s="5">
        <v>250</v>
      </c>
      <c r="F266" s="58">
        <f t="shared" ref="F266:M266" si="26">SUM(F18,F67,F126,F178,F230)</f>
        <v>0</v>
      </c>
      <c r="G266" s="58">
        <f t="shared" si="26"/>
        <v>0</v>
      </c>
      <c r="H266" s="58">
        <f t="shared" si="26"/>
        <v>0</v>
      </c>
      <c r="I266" s="58">
        <f t="shared" si="26"/>
        <v>0</v>
      </c>
      <c r="J266" s="58">
        <f t="shared" si="26"/>
        <v>0</v>
      </c>
      <c r="K266" s="58">
        <f t="shared" si="26"/>
        <v>0</v>
      </c>
      <c r="L266" s="58">
        <f t="shared" si="26"/>
        <v>0</v>
      </c>
      <c r="M266" s="58">
        <f t="shared" si="26"/>
        <v>0</v>
      </c>
      <c r="N266" s="5">
        <v>250</v>
      </c>
    </row>
    <row r="267" spans="1:16" ht="35.25" hidden="1" customHeight="1" thickTop="1" x14ac:dyDescent="0.25"/>
    <row r="268" spans="1:16" ht="31.5" hidden="1" customHeight="1" x14ac:dyDescent="0.25"/>
    <row r="269" spans="1:16" ht="31.5" hidden="1" customHeight="1" x14ac:dyDescent="0.25"/>
    <row r="270" spans="1:16" ht="31.5" hidden="1" customHeight="1" x14ac:dyDescent="0.25"/>
    <row r="271" spans="1:16" ht="27" hidden="1" customHeight="1" x14ac:dyDescent="0.25"/>
    <row r="272" spans="1:16" ht="6" customHeight="1" thickTop="1" x14ac:dyDescent="0.25">
      <c r="C272" s="16"/>
      <c r="D272" s="16"/>
      <c r="E272" s="16"/>
      <c r="F272" s="16"/>
      <c r="G272" s="16"/>
      <c r="H272" s="16"/>
      <c r="I272" s="16"/>
      <c r="J272" s="16"/>
      <c r="K272" s="16"/>
      <c r="L272" s="16"/>
      <c r="M272" s="16"/>
      <c r="N272" s="16"/>
    </row>
    <row r="273" spans="3:14" ht="19.5" customHeight="1" x14ac:dyDescent="0.25">
      <c r="C273" s="179" t="s">
        <v>868</v>
      </c>
      <c r="N273" s="276" t="s">
        <v>367</v>
      </c>
    </row>
    <row r="274" spans="3:14" x14ac:dyDescent="0.25">
      <c r="C274" s="204" t="str">
        <f>"Version: "&amp;C315</f>
        <v>Version: 1.00.D0</v>
      </c>
    </row>
    <row r="275" spans="3:14" ht="12.75" hidden="1" customHeight="1" x14ac:dyDescent="0.25">
      <c r="F275" s="68"/>
      <c r="G275" s="68"/>
      <c r="H275" s="68"/>
      <c r="I275" s="68"/>
      <c r="J275" s="68"/>
      <c r="K275" s="68"/>
      <c r="L275" s="68"/>
      <c r="M275" s="68" t="e">
        <f>#REF!</f>
        <v>#REF!</v>
      </c>
    </row>
    <row r="276" spans="3:14" ht="12.75" hidden="1" customHeight="1" x14ac:dyDescent="0.25">
      <c r="F276" s="68"/>
      <c r="G276" s="68"/>
      <c r="H276" s="68" t="e">
        <f>#REF!</f>
        <v>#REF!</v>
      </c>
      <c r="I276" s="68"/>
      <c r="J276" s="68"/>
      <c r="K276" s="68"/>
      <c r="L276" s="68"/>
      <c r="M276" s="68"/>
    </row>
    <row r="277" spans="3:14" x14ac:dyDescent="0.25">
      <c r="F277" s="277"/>
    </row>
    <row r="278" spans="3:14" ht="12.75" hidden="1" customHeight="1" x14ac:dyDescent="0.25">
      <c r="F278" s="277"/>
      <c r="N278" s="14"/>
    </row>
    <row r="279" spans="3:14" ht="12.75" hidden="1" customHeight="1" x14ac:dyDescent="0.25">
      <c r="F279" s="277"/>
    </row>
    <row r="280" spans="3:14" ht="12.75" hidden="1" customHeight="1" x14ac:dyDescent="0.25">
      <c r="F280" s="12"/>
    </row>
    <row r="281" spans="3:14" ht="12.75" hidden="1" customHeight="1" x14ac:dyDescent="0.25">
      <c r="F281" s="13"/>
    </row>
    <row r="282" spans="3:14" ht="13" x14ac:dyDescent="0.3">
      <c r="C282" s="144" t="s">
        <v>726</v>
      </c>
      <c r="F282" s="277"/>
    </row>
    <row r="283" spans="3:14" ht="13" x14ac:dyDescent="0.25">
      <c r="C283" s="94" t="s">
        <v>414</v>
      </c>
      <c r="D283" s="94"/>
      <c r="E283" s="145"/>
      <c r="F283" s="506"/>
      <c r="G283" s="185" t="str">
        <f>IF(MIN(G18:G271)&lt;0,"ERROR","")</f>
        <v/>
      </c>
      <c r="H283" s="185" t="str">
        <f>IF(MIN(H18:H271)&lt;0,"ERROR","")</f>
        <v/>
      </c>
      <c r="I283" s="185" t="str">
        <f>IF(MIN(I18:I271)&lt;0,"ERROR","")</f>
        <v/>
      </c>
      <c r="J283" s="185" t="str">
        <f>IF(MIN(J18:J271)&lt;0,"ERROR","")</f>
        <v/>
      </c>
      <c r="K283" s="517"/>
      <c r="L283" s="506"/>
      <c r="M283" s="506"/>
    </row>
    <row r="284" spans="3:14" ht="13" x14ac:dyDescent="0.25">
      <c r="C284" s="146" t="s">
        <v>725</v>
      </c>
      <c r="D284" s="146"/>
      <c r="E284" s="158"/>
      <c r="F284" s="185" t="str">
        <f>IF(OR(MIN(F19:F66,F69:F73,F75:F125,F128:F130,F132:F163,F165:F177,F180:F195,F197:F229,F231:F263)&lt;-100000,MAX(F19:F66,F69:F73,F75:F125,F128:F130,F132:F163,F165:F177,F180:F195,F197:F229,F231:F263)&gt;100000),"Warnung","")</f>
        <v/>
      </c>
      <c r="G284" s="185" t="str">
        <f>IF(MAX(G19:G66,G69:G73,G75:G125,G128:G130,G132:G163,G165:G177,G180:G195,G197:G229,G231:G263)&gt;100000,"Warnung","")</f>
        <v/>
      </c>
      <c r="H284" s="185" t="str">
        <f>IF(MAX(H19:H66,H69:H73,H75:H125,H128:H130,H132:H163,H165:H177,H180:H195,H197:H229,H231:H263)&gt;100000,"Warnung","")</f>
        <v/>
      </c>
      <c r="I284" s="185" t="str">
        <f>IF(MAX(I19:I66,I69:I73,I75:I125,I128:I130,I132:I163,I165:I177,I180:I195,I197:I229,I231:I263)&gt;100000,"Warnung","")</f>
        <v/>
      </c>
      <c r="J284" s="185" t="str">
        <f>IF(MAX(J19:J66,J69:J73,J75:J125,J128:J130,J132:J163,J165:J177,J180:J195,J197:J229,J231:J263)&gt;100000,"Warnung","")</f>
        <v/>
      </c>
      <c r="K284" s="185" t="str">
        <f>IF(OR(MIN(K19:K66,K69:K73,K75:K125,K128:K130,K132:K163,K165:K177,K180:K195,K197:K229,K231:K263)&lt;-100000,MAX(K19:K66,K69:K73,K75:K125,K128:K130,K132:K163,K165:K177,K180:K195,K197:K229,K231:K263)&gt;100000),"Warnung","")</f>
        <v/>
      </c>
      <c r="L284" s="185" t="str">
        <f>IF(OR(MIN(L19:L66,L69:L73,L75:L125,L128:L130,L132:L163,L165:L177,L180:L195,L197:L229,L231:L263)&lt;-100000,MAX(L19:L66,L69:L73,L75:L125,L128:L130,L132:L163,L165:L177,L180:L195,L197:L229,L231:L263)&gt;100000),"Warnung","")</f>
        <v/>
      </c>
      <c r="M284" s="185" t="str">
        <f>IF(OR(MIN(M19:M66,M69:M73,M75:M125,M128:M130,M132:M163,M165:M177,M180:M195,M197:M229,M231:M263)&lt;-100000,MAX(M19:M66,M69:M73,M75:M125,M128:M130,M132:M163,M165:M177,M180:M195,M197:M229,M231:M263)&gt;100000),"Warnung","")</f>
        <v/>
      </c>
    </row>
    <row r="285" spans="3:14" x14ac:dyDescent="0.25">
      <c r="C285" s="161"/>
    </row>
    <row r="287" spans="3:14" x14ac:dyDescent="0.25">
      <c r="C287" s="161"/>
      <c r="D287" s="161"/>
      <c r="E287" s="161"/>
    </row>
    <row r="288" spans="3:14" x14ac:dyDescent="0.25">
      <c r="C288" s="161"/>
      <c r="D288" s="161"/>
      <c r="E288" s="161"/>
    </row>
    <row r="304" spans="1:1" x14ac:dyDescent="0.25">
      <c r="A304" s="268"/>
    </row>
    <row r="305" spans="2:13" hidden="1" x14ac:dyDescent="0.25">
      <c r="C305" s="276" t="s">
        <v>717</v>
      </c>
      <c r="D305" s="276">
        <f>SUM(F305:M305)</f>
        <v>0</v>
      </c>
      <c r="F305" s="263">
        <f>COUNTA(F19:F66,F69:F73,F75:F125,F128:F130,F132:F163,F165:F177,F180:F195,F197:F229,F231:F263)</f>
        <v>0</v>
      </c>
      <c r="G305" s="263">
        <f>COUNTA(G19:G66,G69:G73,G75:G125,G128:G130,G132:G163,G165:G177,G180:G195,G197:G229,G231:G263)</f>
        <v>0</v>
      </c>
      <c r="H305" s="263">
        <f>COUNTA(H19:H66,H69:H73,H75:H125,H128:H130,H132:H163,H165:H177,H180:H195,H197:H229,H231:H263)</f>
        <v>0</v>
      </c>
      <c r="I305" s="263">
        <f>COUNTA(I19:I66,I69:I73,I75:I125,I128:I130,I132:I163,I165:I177,I180:I195,I197:I229,I231:I263)</f>
        <v>0</v>
      </c>
      <c r="J305" s="263">
        <f>COUNTA(J19:J66,J69:J73,J75:J125,J128:J130,J132:J163,J165:J177,J180:J195,J197:J229,J231:J263)</f>
        <v>0</v>
      </c>
      <c r="K305" s="263"/>
      <c r="L305" s="263"/>
      <c r="M305" s="263">
        <f>COUNTA(M19:M66,M69:M73,M75:M125,M128:M130,M132:M163,M165:M177,M180:M195,M197:M229,M231:M263)</f>
        <v>0</v>
      </c>
    </row>
    <row r="306" spans="2:13" hidden="1" x14ac:dyDescent="0.25"/>
    <row r="312" spans="2:13" x14ac:dyDescent="0.25">
      <c r="B312" s="221" t="s">
        <v>4</v>
      </c>
      <c r="C312" s="222" t="str">
        <f>M2</f>
        <v>XXXXXX</v>
      </c>
    </row>
    <row r="313" spans="2:13" x14ac:dyDescent="0.25">
      <c r="B313" s="88"/>
      <c r="C313" s="223" t="str">
        <f>M1</f>
        <v>INP50</v>
      </c>
    </row>
    <row r="314" spans="2:13" x14ac:dyDescent="0.25">
      <c r="B314" s="88"/>
      <c r="C314" s="224" t="str">
        <f>M3</f>
        <v>TT.MM.JJJJ</v>
      </c>
    </row>
    <row r="315" spans="2:13" x14ac:dyDescent="0.25">
      <c r="B315" s="88"/>
      <c r="C315" s="225" t="s">
        <v>371</v>
      </c>
    </row>
    <row r="316" spans="2:13" x14ac:dyDescent="0.25">
      <c r="B316" s="88"/>
      <c r="C316" s="223" t="str">
        <f>F17</f>
        <v>Kol. 01</v>
      </c>
    </row>
    <row r="317" spans="2:13" ht="13" x14ac:dyDescent="0.3">
      <c r="B317" s="88"/>
      <c r="C317" s="226">
        <f>COUNTIF(F283:M284,"ERROR")</f>
        <v>0</v>
      </c>
    </row>
    <row r="318" spans="2:13" ht="13" x14ac:dyDescent="0.3">
      <c r="B318" s="187"/>
      <c r="C318" s="227">
        <f>COUNTIF(F19:P284,"WARNUNG")</f>
        <v>0</v>
      </c>
    </row>
  </sheetData>
  <sheetProtection sheet="1" autoFilter="0"/>
  <autoFilter ref="B17:C263" xr:uid="{00000000-0009-0000-0000-000009000000}"/>
  <mergeCells count="13">
    <mergeCell ref="B14:C15"/>
    <mergeCell ref="F11:F15"/>
    <mergeCell ref="G13:H13"/>
    <mergeCell ref="I13:J13"/>
    <mergeCell ref="F5:K5"/>
    <mergeCell ref="M11:M15"/>
    <mergeCell ref="G14:G15"/>
    <mergeCell ref="H14:H15"/>
    <mergeCell ref="I14:I15"/>
    <mergeCell ref="J14:J15"/>
    <mergeCell ref="K13:K15"/>
    <mergeCell ref="L13:L15"/>
    <mergeCell ref="G11:L12"/>
  </mergeCells>
  <hyperlinks>
    <hyperlink ref="J16:L16" location="Note_7.3.1" display="7.3.1" xr:uid="{00000000-0004-0000-0900-000000000000}"/>
    <hyperlink ref="G16:I16" location="Note_7.2.1" display="7.2.1" xr:uid="{00000000-0004-0000-0900-000001000000}"/>
    <hyperlink ref="G16" location="Note_9.5" display="9.5" xr:uid="{00000000-0004-0000-0900-000002000000}"/>
    <hyperlink ref="H16" location="Note_9.6" display="9.6" xr:uid="{00000000-0004-0000-0900-000003000000}"/>
    <hyperlink ref="I16" location="Note_9.7" display="9.7" xr:uid="{00000000-0004-0000-0900-000004000000}"/>
    <hyperlink ref="J16" location="Note_9.9" display="9.9" xr:uid="{00000000-0004-0000-0900-000005000000}"/>
    <hyperlink ref="L16" location="Note_9.8" display="9.8" xr:uid="{00000000-0004-0000-0900-000006000000}"/>
    <hyperlink ref="F16" location="Note_9." display="9." xr:uid="{00000000-0004-0000-0900-000007000000}"/>
    <hyperlink ref="D65" location="CNTR_GB" display="GB" xr:uid="{00000000-0004-0000-0900-000008000000}"/>
    <hyperlink ref="D49" location="CNTR_NO" display="NO" xr:uid="{00000000-0004-0000-0900-000009000000}"/>
    <hyperlink ref="D26" location="CNTR_DE" display="DE" xr:uid="{00000000-0004-0000-0900-00000A000000}"/>
    <hyperlink ref="D60" location="CNTR_ES" display="ES" xr:uid="{00000000-0004-0000-0900-00000B000000}"/>
    <hyperlink ref="D30" location="CNTR_FR" display="FR" xr:uid="{00000000-0004-0000-0900-00000C000000}"/>
    <hyperlink ref="D38" location="CNTR_IT" display="IT" xr:uid="{00000000-0004-0000-0900-00000D000000}"/>
    <hyperlink ref="D44" location="CNTR_MT" display="MT" xr:uid="{00000000-0004-0000-0900-00000E000000}"/>
    <hyperlink ref="D52" location="CNTR_PT" display="PT" xr:uid="{00000000-0004-0000-0900-00000F000000}"/>
    <hyperlink ref="D29" location="CNTR_FI" display="FI" xr:uid="{00000000-0004-0000-0900-000010000000}"/>
    <hyperlink ref="D72" location="CNTR_MA" display="MA" xr:uid="{00000000-0004-0000-0900-000011000000}"/>
    <hyperlink ref="D75" location="CNTR_AO" display="AO" xr:uid="{00000000-0004-0000-0900-000012000000}"/>
    <hyperlink ref="D80" location="CNTR_IO" display="IO" xr:uid="{00000000-0004-0000-0900-000013000000}"/>
    <hyperlink ref="D94" location="CNTR_KM" display="KM" xr:uid="{00000000-0004-0000-0900-000014000000}"/>
    <hyperlink ref="D96" location="CNTR_CD" display="CD" xr:uid="{00000000-0004-0000-0900-000015000000}"/>
    <hyperlink ref="D103" location="CNTR_MU" display="MU" xr:uid="{00000000-0004-0000-0900-000016000000}"/>
    <hyperlink ref="D112" location="CNTR_SC" display="SC" xr:uid="{00000000-0004-0000-0900-000017000000}"/>
    <hyperlink ref="D116" location="CNTR_SH" display="SH" xr:uid="{00000000-0004-0000-0900-000018000000}"/>
    <hyperlink ref="D121" location="CNTR_TZ" display="TZ" xr:uid="{00000000-0004-0000-0900-000019000000}"/>
    <hyperlink ref="D130" location="CNTR_US" display="US" xr:uid="{00000000-0004-0000-0900-00001A000000}"/>
    <hyperlink ref="D147" location="CNTR_GD" display="GD" xr:uid="{00000000-0004-0000-0900-00001B000000}"/>
    <hyperlink ref="D150" location="CNTR_HN" display="HN" xr:uid="{00000000-0004-0000-0900-00001C000000}"/>
    <hyperlink ref="D156" location="CNTR_NI" display="NI" xr:uid="{00000000-0004-0000-0900-00001D000000}"/>
    <hyperlink ref="D157" location="CNTR_PA" display="PA" xr:uid="{00000000-0004-0000-0900-00001E000000}"/>
    <hyperlink ref="D161" location="CNTR_VC" display="VC" xr:uid="{00000000-0004-0000-0900-00001F000000}"/>
    <hyperlink ref="D160" location="CNTR_SX" display="SX" xr:uid="{00000000-0004-0000-0900-000020000000}"/>
    <hyperlink ref="D169" location="CNTR_EC" display="EC" xr:uid="{00000000-0004-0000-0900-000021000000}"/>
    <hyperlink ref="D186" location="CNTR_YE" display="YE" xr:uid="{00000000-0004-0000-0900-000022000000}"/>
    <hyperlink ref="D191" location="CNTR_OM" display="OM" xr:uid="{00000000-0004-0000-0900-000023000000}"/>
    <hyperlink ref="D195" location="CNTR_AE" display="AE" xr:uid="{00000000-0004-0000-0900-000024000000}"/>
    <hyperlink ref="D192" location="CNTR_PS" display="PS" xr:uid="{00000000-0004-0000-0900-000025000000}"/>
    <hyperlink ref="D203" location="CNTR_IN" display="IN" xr:uid="{00000000-0004-0000-0900-000026000000}"/>
    <hyperlink ref="D214" location="CNTR_MY" display="MY" xr:uid="{00000000-0004-0000-0900-000027000000}"/>
    <hyperlink ref="D224" location="CNTR_TW" display="TW" xr:uid="{00000000-0004-0000-0900-000028000000}"/>
    <hyperlink ref="D226" location="CNTR_TL" display="TL" xr:uid="{00000000-0004-0000-0900-000029000000}"/>
    <hyperlink ref="D263" location="CNTR_NZ" display="NZ" xr:uid="{00000000-0004-0000-0900-00002A000000}"/>
    <hyperlink ref="D237" location="CNTR_FM" display="FM" xr:uid="{00000000-0004-0000-0900-00002B000000}"/>
    <hyperlink ref="D248" location="CNTR_NZ" display="NZ" xr:uid="{00000000-0004-0000-0900-00002C000000}"/>
    <hyperlink ref="D253" location="CNTR_PG" display="PG" xr:uid="{00000000-0004-0000-0900-00002D000000}"/>
    <hyperlink ref="D262" location="CNTR_WF" display="WF" xr:uid="{00000000-0004-0000-0900-00002E000000}"/>
    <hyperlink ref="D255" location="CNTR_SB" display="SB" xr:uid="{00000000-0004-0000-0900-00002F000000}"/>
    <hyperlink ref="D254" location="CNTR_PN" display="PN" xr:uid="{00000000-0004-0000-0900-000030000000}"/>
    <hyperlink ref="D250" location="CNTR_MP" display="MP" xr:uid="{00000000-0004-0000-0900-000031000000}"/>
    <hyperlink ref="D247" location="CNTR_NC" display="NC" xr:uid="{00000000-0004-0000-0900-000032000000}"/>
    <hyperlink ref="D239" location="CNTR_PF" display="PF" xr:uid="{00000000-0004-0000-0900-000033000000}"/>
    <hyperlink ref="D238" location="CNTR_TF" display="TF" xr:uid="{00000000-0004-0000-0900-000034000000}"/>
    <hyperlink ref="D243" location="CNTR_UM" display="UM" xr:uid="{00000000-0004-0000-0900-000035000000}"/>
  </hyperlinks>
  <pageMargins left="0.59055118110236227" right="0.59055118110236227" top="0.59055118110236227" bottom="0.59055118110236227" header="0.31496062992125984" footer="0.31496062992125984"/>
  <pageSetup paperSize="9" scale="43" fitToWidth="2" fitToHeight="2" orientation="landscape" r:id="rId1"/>
  <headerFooter>
    <oddFooter>&amp;L&amp;"Arial,Fett"SNB vertraulich&amp;C&amp;D&amp;RSeite &amp;P</oddFooter>
  </headerFooter>
  <rowBreaks count="5" manualBreakCount="5">
    <brk id="66" min="5" max="13" man="1"/>
    <brk id="115" min="5" max="13" man="1"/>
    <brk id="163" min="5" max="13" man="1"/>
    <brk id="195" min="5" max="13" man="1"/>
    <brk id="229" min="5" max="13" man="1"/>
  </rowBreaks>
  <colBreaks count="1" manualBreakCount="1">
    <brk id="14" min="17" max="108"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J316"/>
  <sheetViews>
    <sheetView showGridLines="0" showRowColHeaders="0" zoomScale="80" zoomScaleNormal="80" zoomScaleSheetLayoutView="80" workbookViewId="0">
      <pane xSplit="5" ySplit="17" topLeftCell="F18" activePane="bottomRight" state="frozen"/>
      <selection activeCell="S25" sqref="S25"/>
      <selection pane="topRight" activeCell="S25" sqref="S25"/>
      <selection pane="bottomLeft" activeCell="S25" sqref="S25"/>
      <selection pane="bottomRight" activeCell="F19" sqref="F19"/>
    </sheetView>
  </sheetViews>
  <sheetFormatPr baseColWidth="10" defaultColWidth="9.1796875" defaultRowHeight="12.5" x14ac:dyDescent="0.25"/>
  <cols>
    <col min="1" max="1" width="4.7265625" style="339" customWidth="1"/>
    <col min="2" max="2" width="10.453125" style="339" customWidth="1"/>
    <col min="3" max="3" width="54.7265625" style="339" customWidth="1"/>
    <col min="4" max="4" width="7.81640625" style="339" customWidth="1"/>
    <col min="5" max="5" width="4.7265625" style="339" customWidth="1"/>
    <col min="6" max="8" width="30" style="339" customWidth="1"/>
    <col min="9" max="9" width="4.7265625" style="339" customWidth="1"/>
    <col min="10" max="10" width="19.7265625" style="339" customWidth="1"/>
    <col min="11" max="11" width="17.7265625" style="339" customWidth="1"/>
    <col min="12" max="16" width="9.1796875" style="339"/>
    <col min="17" max="17" width="9.1796875" style="339" customWidth="1"/>
    <col min="18" max="16384" width="9.1796875" style="339"/>
  </cols>
  <sheetData>
    <row r="1" spans="2:10" ht="21" customHeight="1" x14ac:dyDescent="0.4">
      <c r="F1" s="618" t="s">
        <v>869</v>
      </c>
      <c r="G1" s="366"/>
      <c r="I1" s="14" t="s">
        <v>1</v>
      </c>
      <c r="J1" s="340" t="s">
        <v>917</v>
      </c>
    </row>
    <row r="2" spans="2:10" ht="21" customHeight="1" x14ac:dyDescent="0.35">
      <c r="E2" s="366"/>
      <c r="F2" s="619" t="s">
        <v>971</v>
      </c>
      <c r="G2" s="366"/>
      <c r="I2" s="14" t="s">
        <v>1167</v>
      </c>
      <c r="J2" s="340" t="str">
        <f>Start!H3</f>
        <v>XXXXXX</v>
      </c>
    </row>
    <row r="3" spans="2:10" ht="21" customHeight="1" x14ac:dyDescent="0.3">
      <c r="F3" s="188" t="s">
        <v>1016</v>
      </c>
      <c r="G3" s="366"/>
      <c r="I3" s="14" t="s">
        <v>3</v>
      </c>
      <c r="J3" s="192" t="str">
        <f>Start!H4</f>
        <v>TT.MM.JJJJ</v>
      </c>
    </row>
    <row r="4" spans="2:10" ht="18" customHeight="1" x14ac:dyDescent="0.35">
      <c r="F4" s="19"/>
    </row>
    <row r="5" spans="2:10" ht="18" customHeight="1" x14ac:dyDescent="0.25">
      <c r="F5" s="906" t="s">
        <v>1072</v>
      </c>
      <c r="G5" s="907"/>
      <c r="H5" s="908"/>
      <c r="I5" s="359"/>
    </row>
    <row r="6" spans="2:10" ht="18" customHeight="1" x14ac:dyDescent="0.25">
      <c r="F6" s="909"/>
      <c r="G6" s="910"/>
      <c r="H6" s="911"/>
      <c r="I6" s="359"/>
    </row>
    <row r="7" spans="2:10" ht="18" customHeight="1" x14ac:dyDescent="0.25">
      <c r="F7" s="909"/>
      <c r="G7" s="910"/>
      <c r="H7" s="911"/>
      <c r="I7" s="359"/>
    </row>
    <row r="8" spans="2:10" ht="18" customHeight="1" x14ac:dyDescent="0.25">
      <c r="F8" s="909"/>
      <c r="G8" s="910"/>
      <c r="H8" s="911"/>
      <c r="I8" s="359"/>
    </row>
    <row r="9" spans="2:10" ht="18" customHeight="1" x14ac:dyDescent="0.3">
      <c r="B9" s="269"/>
      <c r="F9" s="909"/>
      <c r="G9" s="910"/>
      <c r="H9" s="911"/>
      <c r="I9" s="359"/>
    </row>
    <row r="10" spans="2:10" ht="18" customHeight="1" x14ac:dyDescent="0.25">
      <c r="B10" s="270"/>
      <c r="F10" s="909"/>
      <c r="G10" s="910"/>
      <c r="H10" s="911"/>
      <c r="I10" s="359"/>
    </row>
    <row r="11" spans="2:10" ht="18" customHeight="1" x14ac:dyDescent="0.25">
      <c r="B11" s="271"/>
      <c r="D11" s="15"/>
      <c r="F11" s="912"/>
      <c r="G11" s="913"/>
      <c r="H11" s="914"/>
      <c r="I11" s="359"/>
    </row>
    <row r="12" spans="2:10" ht="18" hidden="1" customHeight="1" x14ac:dyDescent="0.3">
      <c r="B12" s="274"/>
      <c r="D12" s="15"/>
      <c r="F12" s="653"/>
      <c r="G12" s="653"/>
      <c r="H12" s="653"/>
      <c r="I12" s="359"/>
    </row>
    <row r="13" spans="2:10" ht="18" hidden="1" customHeight="1" x14ac:dyDescent="0.25">
      <c r="D13" s="15"/>
      <c r="F13" s="654"/>
      <c r="G13" s="654"/>
      <c r="H13" s="654"/>
    </row>
    <row r="14" spans="2:10" ht="18" customHeight="1" x14ac:dyDescent="0.25">
      <c r="B14" s="888" t="s">
        <v>672</v>
      </c>
      <c r="C14" s="888"/>
      <c r="D14" s="15"/>
    </row>
    <row r="15" spans="2:10" ht="42" customHeight="1" x14ac:dyDescent="0.25">
      <c r="B15" s="888"/>
      <c r="C15" s="888"/>
      <c r="D15" s="15"/>
      <c r="E15" s="6"/>
      <c r="F15" s="238" t="s">
        <v>1092</v>
      </c>
      <c r="G15" s="238" t="s">
        <v>1073</v>
      </c>
      <c r="H15" s="238" t="s">
        <v>1093</v>
      </c>
      <c r="I15" s="6"/>
    </row>
    <row r="16" spans="2:10" ht="13" x14ac:dyDescent="0.25">
      <c r="D16" s="15"/>
      <c r="E16" s="7"/>
      <c r="F16" s="445" t="s">
        <v>1003</v>
      </c>
      <c r="G16" s="445" t="s">
        <v>1004</v>
      </c>
      <c r="H16" s="445" t="s">
        <v>1005</v>
      </c>
      <c r="I16" s="7"/>
    </row>
    <row r="17" spans="1:9" ht="36" customHeight="1" x14ac:dyDescent="0.25">
      <c r="A17" s="140"/>
      <c r="B17" s="60" t="s">
        <v>366</v>
      </c>
      <c r="C17" s="61" t="s">
        <v>918</v>
      </c>
      <c r="D17" s="75" t="s">
        <v>2</v>
      </c>
      <c r="E17" s="8"/>
      <c r="F17" s="59" t="s">
        <v>668</v>
      </c>
      <c r="G17" s="3" t="s">
        <v>669</v>
      </c>
      <c r="H17" s="59" t="s">
        <v>670</v>
      </c>
      <c r="I17" s="8"/>
    </row>
    <row r="18" spans="1:9" ht="35.15" customHeight="1" thickBot="1" x14ac:dyDescent="0.35">
      <c r="A18" s="81"/>
      <c r="B18" s="105" t="s">
        <v>399</v>
      </c>
      <c r="C18" s="106"/>
      <c r="D18" s="107" t="s">
        <v>18</v>
      </c>
      <c r="E18" s="5"/>
      <c r="F18" s="360">
        <f>SUM(F19:F66)</f>
        <v>0</v>
      </c>
      <c r="G18" s="272">
        <f>SUM(G19:G66)</f>
        <v>0</v>
      </c>
      <c r="H18" s="360">
        <f>SUM(H19:H66)</f>
        <v>0</v>
      </c>
      <c r="I18" s="5"/>
    </row>
    <row r="19" spans="1:9" ht="16" customHeight="1" thickTop="1" x14ac:dyDescent="0.25">
      <c r="A19" s="81"/>
      <c r="B19" s="93" t="s">
        <v>399</v>
      </c>
      <c r="C19" s="104" t="s">
        <v>424</v>
      </c>
      <c r="D19" s="76" t="s">
        <v>137</v>
      </c>
      <c r="E19" s="5">
        <v>1</v>
      </c>
      <c r="F19" s="336"/>
      <c r="G19" s="10"/>
      <c r="H19" s="336"/>
      <c r="I19" s="5">
        <v>1</v>
      </c>
    </row>
    <row r="20" spans="1:9" ht="16" customHeight="1" x14ac:dyDescent="0.25">
      <c r="A20" s="81"/>
      <c r="B20" s="93" t="s">
        <v>399</v>
      </c>
      <c r="C20" s="104" t="s">
        <v>330</v>
      </c>
      <c r="D20" s="76" t="s">
        <v>138</v>
      </c>
      <c r="E20" s="5">
        <v>2</v>
      </c>
      <c r="F20" s="336"/>
      <c r="G20" s="10"/>
      <c r="H20" s="336"/>
      <c r="I20" s="5">
        <v>2</v>
      </c>
    </row>
    <row r="21" spans="1:9" ht="16" customHeight="1" x14ac:dyDescent="0.25">
      <c r="A21" s="81"/>
      <c r="B21" s="93" t="s">
        <v>399</v>
      </c>
      <c r="C21" s="104" t="s">
        <v>736</v>
      </c>
      <c r="D21" s="76" t="s">
        <v>139</v>
      </c>
      <c r="E21" s="5">
        <v>39</v>
      </c>
      <c r="F21" s="336"/>
      <c r="G21" s="10"/>
      <c r="H21" s="336"/>
      <c r="I21" s="5">
        <v>39</v>
      </c>
    </row>
    <row r="22" spans="1:9" ht="16" customHeight="1" x14ac:dyDescent="0.25">
      <c r="A22" s="81"/>
      <c r="B22" s="93" t="s">
        <v>399</v>
      </c>
      <c r="C22" s="104" t="s">
        <v>19</v>
      </c>
      <c r="D22" s="76" t="s">
        <v>20</v>
      </c>
      <c r="E22" s="5">
        <v>3</v>
      </c>
      <c r="F22" s="336"/>
      <c r="G22" s="10"/>
      <c r="H22" s="336"/>
      <c r="I22" s="5">
        <v>3</v>
      </c>
    </row>
    <row r="23" spans="1:9" ht="16" customHeight="1" x14ac:dyDescent="0.25">
      <c r="A23" s="81"/>
      <c r="B23" s="93" t="s">
        <v>399</v>
      </c>
      <c r="C23" s="104" t="s">
        <v>425</v>
      </c>
      <c r="D23" s="76" t="s">
        <v>140</v>
      </c>
      <c r="E23" s="5">
        <v>44</v>
      </c>
      <c r="F23" s="336"/>
      <c r="G23" s="10"/>
      <c r="H23" s="336"/>
      <c r="I23" s="5">
        <v>44</v>
      </c>
    </row>
    <row r="24" spans="1:9" ht="16" customHeight="1" x14ac:dyDescent="0.25">
      <c r="A24" s="81"/>
      <c r="B24" s="93" t="s">
        <v>399</v>
      </c>
      <c r="C24" s="104" t="s">
        <v>21</v>
      </c>
      <c r="D24" s="76" t="s">
        <v>22</v>
      </c>
      <c r="E24" s="5">
        <v>4</v>
      </c>
      <c r="F24" s="336"/>
      <c r="G24" s="10"/>
      <c r="H24" s="336"/>
      <c r="I24" s="5">
        <v>4</v>
      </c>
    </row>
    <row r="25" spans="1:9" ht="16" customHeight="1" x14ac:dyDescent="0.25">
      <c r="A25" s="81"/>
      <c r="B25" s="93" t="s">
        <v>399</v>
      </c>
      <c r="C25" s="291" t="s">
        <v>24</v>
      </c>
      <c r="D25" s="76" t="s">
        <v>25</v>
      </c>
      <c r="E25" s="5">
        <v>6</v>
      </c>
      <c r="F25" s="336"/>
      <c r="G25" s="10"/>
      <c r="H25" s="336"/>
      <c r="I25" s="5">
        <v>6</v>
      </c>
    </row>
    <row r="26" spans="1:9" ht="16" customHeight="1" x14ac:dyDescent="0.25">
      <c r="A26" s="81"/>
      <c r="B26" s="93" t="s">
        <v>399</v>
      </c>
      <c r="C26" s="291" t="s">
        <v>358</v>
      </c>
      <c r="D26" s="97" t="s">
        <v>26</v>
      </c>
      <c r="E26" s="5">
        <v>5</v>
      </c>
      <c r="F26" s="336"/>
      <c r="G26" s="10"/>
      <c r="H26" s="336"/>
      <c r="I26" s="5">
        <v>5</v>
      </c>
    </row>
    <row r="27" spans="1:9" ht="16" customHeight="1" x14ac:dyDescent="0.25">
      <c r="A27" s="81"/>
      <c r="B27" s="93" t="s">
        <v>399</v>
      </c>
      <c r="C27" s="291" t="s">
        <v>27</v>
      </c>
      <c r="D27" s="76" t="s">
        <v>28</v>
      </c>
      <c r="E27" s="5">
        <v>27</v>
      </c>
      <c r="F27" s="336"/>
      <c r="G27" s="10"/>
      <c r="H27" s="336"/>
      <c r="I27" s="5">
        <v>27</v>
      </c>
    </row>
    <row r="28" spans="1:9" ht="16" customHeight="1" x14ac:dyDescent="0.25">
      <c r="A28" s="81"/>
      <c r="B28" s="93" t="s">
        <v>399</v>
      </c>
      <c r="C28" s="104" t="s">
        <v>818</v>
      </c>
      <c r="D28" s="76" t="s">
        <v>141</v>
      </c>
      <c r="E28" s="5">
        <v>50</v>
      </c>
      <c r="F28" s="336"/>
      <c r="G28" s="10"/>
      <c r="H28" s="336"/>
      <c r="I28" s="5">
        <v>50</v>
      </c>
    </row>
    <row r="29" spans="1:9" ht="16" customHeight="1" x14ac:dyDescent="0.25">
      <c r="A29" s="81"/>
      <c r="B29" s="93" t="s">
        <v>399</v>
      </c>
      <c r="C29" s="291" t="s">
        <v>364</v>
      </c>
      <c r="D29" s="97" t="s">
        <v>57</v>
      </c>
      <c r="E29" s="5">
        <v>7</v>
      </c>
      <c r="F29" s="336"/>
      <c r="G29" s="10"/>
      <c r="H29" s="336"/>
      <c r="I29" s="5">
        <v>7</v>
      </c>
    </row>
    <row r="30" spans="1:9" ht="16" customHeight="1" x14ac:dyDescent="0.25">
      <c r="A30" s="81"/>
      <c r="B30" s="93" t="s">
        <v>399</v>
      </c>
      <c r="C30" s="291" t="s">
        <v>360</v>
      </c>
      <c r="D30" s="97" t="s">
        <v>34</v>
      </c>
      <c r="E30" s="5">
        <v>8</v>
      </c>
      <c r="F30" s="336"/>
      <c r="G30" s="10"/>
      <c r="H30" s="336"/>
      <c r="I30" s="5">
        <v>8</v>
      </c>
    </row>
    <row r="31" spans="1:9" ht="16" customHeight="1" x14ac:dyDescent="0.25">
      <c r="A31" s="81"/>
      <c r="B31" s="93" t="s">
        <v>399</v>
      </c>
      <c r="C31" s="104" t="s">
        <v>340</v>
      </c>
      <c r="D31" s="76" t="s">
        <v>142</v>
      </c>
      <c r="E31" s="5">
        <v>9</v>
      </c>
      <c r="F31" s="336"/>
      <c r="G31" s="10"/>
      <c r="H31" s="336"/>
      <c r="I31" s="5">
        <v>9</v>
      </c>
    </row>
    <row r="32" spans="1:9" ht="16" customHeight="1" x14ac:dyDescent="0.25">
      <c r="A32" s="81"/>
      <c r="B32" s="93" t="s">
        <v>399</v>
      </c>
      <c r="C32" s="291" t="s">
        <v>31</v>
      </c>
      <c r="D32" s="76" t="s">
        <v>32</v>
      </c>
      <c r="E32" s="5">
        <v>10</v>
      </c>
      <c r="F32" s="336"/>
      <c r="G32" s="10"/>
      <c r="H32" s="336"/>
      <c r="I32" s="5">
        <v>10</v>
      </c>
    </row>
    <row r="33" spans="1:9" ht="16" customHeight="1" x14ac:dyDescent="0.25">
      <c r="A33" s="81"/>
      <c r="B33" s="93" t="s">
        <v>399</v>
      </c>
      <c r="C33" s="104" t="s">
        <v>339</v>
      </c>
      <c r="D33" s="76" t="s">
        <v>143</v>
      </c>
      <c r="E33" s="5">
        <v>228</v>
      </c>
      <c r="F33" s="336"/>
      <c r="G33" s="10"/>
      <c r="H33" s="336"/>
      <c r="I33" s="5">
        <v>228</v>
      </c>
    </row>
    <row r="34" spans="1:9" ht="16" customHeight="1" x14ac:dyDescent="0.25">
      <c r="A34" s="81"/>
      <c r="B34" s="93" t="s">
        <v>399</v>
      </c>
      <c r="C34" s="104" t="s">
        <v>426</v>
      </c>
      <c r="D34" s="76" t="s">
        <v>144</v>
      </c>
      <c r="E34" s="5">
        <v>34</v>
      </c>
      <c r="F34" s="336"/>
      <c r="G34" s="10"/>
      <c r="H34" s="336"/>
      <c r="I34" s="5">
        <v>34</v>
      </c>
    </row>
    <row r="35" spans="1:9" ht="16" customHeight="1" x14ac:dyDescent="0.25">
      <c r="A35" s="81"/>
      <c r="B35" s="93" t="s">
        <v>399</v>
      </c>
      <c r="C35" s="104" t="s">
        <v>341</v>
      </c>
      <c r="D35" s="76" t="s">
        <v>145</v>
      </c>
      <c r="E35" s="5">
        <v>230</v>
      </c>
      <c r="F35" s="336"/>
      <c r="G35" s="10"/>
      <c r="H35" s="336"/>
      <c r="I35" s="5">
        <v>230</v>
      </c>
    </row>
    <row r="36" spans="1:9" ht="16" customHeight="1" x14ac:dyDescent="0.25">
      <c r="A36" s="81"/>
      <c r="B36" s="93" t="s">
        <v>399</v>
      </c>
      <c r="C36" s="102" t="s">
        <v>29</v>
      </c>
      <c r="D36" s="76" t="s">
        <v>30</v>
      </c>
      <c r="E36" s="5">
        <v>11</v>
      </c>
      <c r="F36" s="336"/>
      <c r="G36" s="10"/>
      <c r="H36" s="336"/>
      <c r="I36" s="5">
        <v>11</v>
      </c>
    </row>
    <row r="37" spans="1:9" ht="16" customHeight="1" x14ac:dyDescent="0.25">
      <c r="A37" s="81"/>
      <c r="B37" s="93" t="s">
        <v>399</v>
      </c>
      <c r="C37" s="102" t="s">
        <v>61</v>
      </c>
      <c r="D37" s="76" t="s">
        <v>62</v>
      </c>
      <c r="E37" s="5">
        <v>12</v>
      </c>
      <c r="F37" s="336"/>
      <c r="G37" s="10"/>
      <c r="H37" s="336"/>
      <c r="I37" s="5">
        <v>12</v>
      </c>
    </row>
    <row r="38" spans="1:9" ht="16" customHeight="1" x14ac:dyDescent="0.25">
      <c r="A38" s="81"/>
      <c r="B38" s="93" t="s">
        <v>399</v>
      </c>
      <c r="C38" s="102" t="s">
        <v>361</v>
      </c>
      <c r="D38" s="97" t="s">
        <v>35</v>
      </c>
      <c r="E38" s="5">
        <v>13</v>
      </c>
      <c r="F38" s="336"/>
      <c r="G38" s="10"/>
      <c r="H38" s="336"/>
      <c r="I38" s="5">
        <v>13</v>
      </c>
    </row>
    <row r="39" spans="1:9" ht="16" customHeight="1" x14ac:dyDescent="0.25">
      <c r="A39" s="81"/>
      <c r="B39" s="93" t="s">
        <v>399</v>
      </c>
      <c r="C39" s="101" t="s">
        <v>342</v>
      </c>
      <c r="D39" s="76" t="s">
        <v>146</v>
      </c>
      <c r="E39" s="5">
        <v>229</v>
      </c>
      <c r="F39" s="336"/>
      <c r="G39" s="10"/>
      <c r="H39" s="336"/>
      <c r="I39" s="5">
        <v>229</v>
      </c>
    </row>
    <row r="40" spans="1:9" ht="16" customHeight="1" x14ac:dyDescent="0.25">
      <c r="A40" s="81"/>
      <c r="B40" s="93" t="s">
        <v>399</v>
      </c>
      <c r="C40" s="102" t="s">
        <v>64</v>
      </c>
      <c r="D40" s="76" t="s">
        <v>65</v>
      </c>
      <c r="E40" s="5">
        <v>45</v>
      </c>
      <c r="F40" s="336"/>
      <c r="G40" s="10"/>
      <c r="H40" s="336"/>
      <c r="I40" s="5">
        <v>45</v>
      </c>
    </row>
    <row r="41" spans="1:9" ht="16" customHeight="1" x14ac:dyDescent="0.25">
      <c r="A41" s="81"/>
      <c r="B41" s="93" t="s">
        <v>399</v>
      </c>
      <c r="C41" s="102" t="s">
        <v>37</v>
      </c>
      <c r="D41" s="76" t="s">
        <v>38</v>
      </c>
      <c r="E41" s="5">
        <v>28</v>
      </c>
      <c r="F41" s="336"/>
      <c r="G41" s="10"/>
      <c r="H41" s="336"/>
      <c r="I41" s="5">
        <v>28</v>
      </c>
    </row>
    <row r="42" spans="1:9" ht="16" customHeight="1" x14ac:dyDescent="0.25">
      <c r="A42" s="81"/>
      <c r="B42" s="93" t="s">
        <v>399</v>
      </c>
      <c r="C42" s="102" t="s">
        <v>39</v>
      </c>
      <c r="D42" s="76" t="s">
        <v>40</v>
      </c>
      <c r="E42" s="5">
        <v>29</v>
      </c>
      <c r="F42" s="336"/>
      <c r="G42" s="10"/>
      <c r="H42" s="336"/>
      <c r="I42" s="5">
        <v>29</v>
      </c>
    </row>
    <row r="43" spans="1:9" ht="16" customHeight="1" x14ac:dyDescent="0.25">
      <c r="A43" s="81"/>
      <c r="B43" s="93" t="s">
        <v>399</v>
      </c>
      <c r="C43" s="102" t="s">
        <v>41</v>
      </c>
      <c r="D43" s="76" t="s">
        <v>42</v>
      </c>
      <c r="E43" s="5">
        <v>15</v>
      </c>
      <c r="F43" s="336"/>
      <c r="G43" s="10"/>
      <c r="H43" s="336"/>
      <c r="I43" s="5">
        <v>15</v>
      </c>
    </row>
    <row r="44" spans="1:9" ht="16" customHeight="1" x14ac:dyDescent="0.25">
      <c r="A44" s="81"/>
      <c r="B44" s="93" t="s">
        <v>399</v>
      </c>
      <c r="C44" s="102" t="s">
        <v>362</v>
      </c>
      <c r="D44" s="97" t="s">
        <v>45</v>
      </c>
      <c r="E44" s="5">
        <v>16</v>
      </c>
      <c r="F44" s="336"/>
      <c r="G44" s="10"/>
      <c r="H44" s="336"/>
      <c r="I44" s="5">
        <v>16</v>
      </c>
    </row>
    <row r="45" spans="1:9" ht="16" customHeight="1" x14ac:dyDescent="0.25">
      <c r="A45" s="81"/>
      <c r="B45" s="93" t="s">
        <v>399</v>
      </c>
      <c r="C45" s="591" t="s">
        <v>1189</v>
      </c>
      <c r="D45" s="76" t="s">
        <v>147</v>
      </c>
      <c r="E45" s="5">
        <v>47</v>
      </c>
      <c r="F45" s="336"/>
      <c r="G45" s="10"/>
      <c r="H45" s="336"/>
      <c r="I45" s="5">
        <v>47</v>
      </c>
    </row>
    <row r="46" spans="1:9" ht="16" customHeight="1" x14ac:dyDescent="0.25">
      <c r="A46" s="81"/>
      <c r="B46" s="93" t="s">
        <v>399</v>
      </c>
      <c r="C46" s="101" t="s">
        <v>427</v>
      </c>
      <c r="D46" s="76" t="s">
        <v>148</v>
      </c>
      <c r="E46" s="5">
        <v>41</v>
      </c>
      <c r="F46" s="336"/>
      <c r="G46" s="10"/>
      <c r="H46" s="336"/>
      <c r="I46" s="5">
        <v>41</v>
      </c>
    </row>
    <row r="47" spans="1:9" ht="16" customHeight="1" x14ac:dyDescent="0.25">
      <c r="A47" s="81"/>
      <c r="B47" s="93" t="s">
        <v>399</v>
      </c>
      <c r="C47" s="101" t="s">
        <v>428</v>
      </c>
      <c r="D47" s="76" t="s">
        <v>149</v>
      </c>
      <c r="E47" s="5">
        <v>236</v>
      </c>
      <c r="F47" s="336"/>
      <c r="G47" s="10"/>
      <c r="H47" s="336"/>
      <c r="I47" s="5">
        <v>236</v>
      </c>
    </row>
    <row r="48" spans="1:9" ht="16" customHeight="1" x14ac:dyDescent="0.25">
      <c r="A48" s="81"/>
      <c r="B48" s="93" t="s">
        <v>399</v>
      </c>
      <c r="C48" s="102" t="s">
        <v>46</v>
      </c>
      <c r="D48" s="76" t="s">
        <v>47</v>
      </c>
      <c r="E48" s="5">
        <v>18</v>
      </c>
      <c r="F48" s="336"/>
      <c r="G48" s="10"/>
      <c r="H48" s="336"/>
      <c r="I48" s="5">
        <v>18</v>
      </c>
    </row>
    <row r="49" spans="1:9" ht="16" customHeight="1" x14ac:dyDescent="0.25">
      <c r="A49" s="81"/>
      <c r="B49" s="93" t="s">
        <v>399</v>
      </c>
      <c r="C49" s="102" t="s">
        <v>365</v>
      </c>
      <c r="D49" s="97" t="s">
        <v>63</v>
      </c>
      <c r="E49" s="5">
        <v>19</v>
      </c>
      <c r="F49" s="336"/>
      <c r="G49" s="10"/>
      <c r="H49" s="336"/>
      <c r="I49" s="5">
        <v>19</v>
      </c>
    </row>
    <row r="50" spans="1:9" ht="16" customHeight="1" x14ac:dyDescent="0.25">
      <c r="A50" s="81"/>
      <c r="B50" s="93" t="s">
        <v>399</v>
      </c>
      <c r="C50" s="102" t="s">
        <v>48</v>
      </c>
      <c r="D50" s="76" t="s">
        <v>49</v>
      </c>
      <c r="E50" s="5">
        <v>20</v>
      </c>
      <c r="F50" s="336"/>
      <c r="G50" s="10"/>
      <c r="H50" s="336"/>
      <c r="I50" s="5">
        <v>20</v>
      </c>
    </row>
    <row r="51" spans="1:9" ht="16" customHeight="1" x14ac:dyDescent="0.25">
      <c r="A51" s="81"/>
      <c r="B51" s="93" t="s">
        <v>399</v>
      </c>
      <c r="C51" s="102" t="s">
        <v>50</v>
      </c>
      <c r="D51" s="76" t="s">
        <v>51</v>
      </c>
      <c r="E51" s="5">
        <v>21</v>
      </c>
      <c r="F51" s="336"/>
      <c r="G51" s="10"/>
      <c r="H51" s="336"/>
      <c r="I51" s="5">
        <v>21</v>
      </c>
    </row>
    <row r="52" spans="1:9" ht="16" customHeight="1" x14ac:dyDescent="0.25">
      <c r="A52" s="81"/>
      <c r="B52" s="93" t="s">
        <v>399</v>
      </c>
      <c r="C52" s="102" t="s">
        <v>363</v>
      </c>
      <c r="D52" s="97" t="s">
        <v>52</v>
      </c>
      <c r="E52" s="5">
        <v>22</v>
      </c>
      <c r="F52" s="336"/>
      <c r="G52" s="10"/>
      <c r="H52" s="336"/>
      <c r="I52" s="5">
        <v>22</v>
      </c>
    </row>
    <row r="53" spans="1:9" ht="16" customHeight="1" x14ac:dyDescent="0.25">
      <c r="A53" s="81"/>
      <c r="B53" s="93" t="s">
        <v>399</v>
      </c>
      <c r="C53" s="102" t="s">
        <v>53</v>
      </c>
      <c r="D53" s="76" t="s">
        <v>54</v>
      </c>
      <c r="E53" s="5">
        <v>23</v>
      </c>
      <c r="F53" s="336"/>
      <c r="G53" s="10"/>
      <c r="H53" s="336"/>
      <c r="I53" s="5">
        <v>23</v>
      </c>
    </row>
    <row r="54" spans="1:9" ht="16" customHeight="1" x14ac:dyDescent="0.25">
      <c r="A54" s="81"/>
      <c r="B54" s="93" t="s">
        <v>399</v>
      </c>
      <c r="C54" s="102" t="s">
        <v>1190</v>
      </c>
      <c r="D54" s="76" t="s">
        <v>66</v>
      </c>
      <c r="E54" s="5">
        <v>42</v>
      </c>
      <c r="F54" s="336"/>
      <c r="G54" s="10"/>
      <c r="H54" s="336"/>
      <c r="I54" s="5">
        <v>42</v>
      </c>
    </row>
    <row r="55" spans="1:9" ht="16" customHeight="1" x14ac:dyDescent="0.25">
      <c r="A55" s="81"/>
      <c r="B55" s="93" t="s">
        <v>399</v>
      </c>
      <c r="C55" s="101" t="s">
        <v>430</v>
      </c>
      <c r="D55" s="76" t="s">
        <v>151</v>
      </c>
      <c r="E55" s="5">
        <v>24</v>
      </c>
      <c r="F55" s="336"/>
      <c r="G55" s="10"/>
      <c r="H55" s="336"/>
      <c r="I55" s="5">
        <v>24</v>
      </c>
    </row>
    <row r="56" spans="1:9" ht="16" customHeight="1" x14ac:dyDescent="0.25">
      <c r="A56" s="81"/>
      <c r="B56" s="93" t="s">
        <v>399</v>
      </c>
      <c r="C56" s="102" t="s">
        <v>58</v>
      </c>
      <c r="D56" s="76" t="s">
        <v>59</v>
      </c>
      <c r="E56" s="5">
        <v>25</v>
      </c>
      <c r="F56" s="336"/>
      <c r="G56" s="10"/>
      <c r="H56" s="336"/>
      <c r="I56" s="5">
        <v>25</v>
      </c>
    </row>
    <row r="57" spans="1:9" ht="16" customHeight="1" x14ac:dyDescent="0.25">
      <c r="A57" s="81"/>
      <c r="B57" s="93" t="s">
        <v>399</v>
      </c>
      <c r="C57" s="101" t="s">
        <v>429</v>
      </c>
      <c r="D57" s="76" t="s">
        <v>150</v>
      </c>
      <c r="E57" s="5">
        <v>48</v>
      </c>
      <c r="F57" s="336"/>
      <c r="G57" s="10"/>
      <c r="H57" s="336"/>
      <c r="I57" s="5">
        <v>48</v>
      </c>
    </row>
    <row r="58" spans="1:9" ht="16" customHeight="1" x14ac:dyDescent="0.25">
      <c r="A58" s="81"/>
      <c r="B58" s="93" t="s">
        <v>399</v>
      </c>
      <c r="C58" s="102" t="s">
        <v>838</v>
      </c>
      <c r="D58" s="76" t="s">
        <v>56</v>
      </c>
      <c r="E58" s="5">
        <v>49</v>
      </c>
      <c r="F58" s="336"/>
      <c r="G58" s="10"/>
      <c r="H58" s="336"/>
      <c r="I58" s="5">
        <v>49</v>
      </c>
    </row>
    <row r="59" spans="1:9" ht="16" customHeight="1" x14ac:dyDescent="0.25">
      <c r="A59" s="81"/>
      <c r="B59" s="93" t="s">
        <v>399</v>
      </c>
      <c r="C59" s="102" t="s">
        <v>389</v>
      </c>
      <c r="D59" s="76" t="s">
        <v>55</v>
      </c>
      <c r="E59" s="5">
        <v>46</v>
      </c>
      <c r="F59" s="336"/>
      <c r="G59" s="10"/>
      <c r="H59" s="336"/>
      <c r="I59" s="5">
        <v>46</v>
      </c>
    </row>
    <row r="60" spans="1:9" ht="16" customHeight="1" x14ac:dyDescent="0.25">
      <c r="A60" s="81"/>
      <c r="B60" s="93" t="s">
        <v>399</v>
      </c>
      <c r="C60" s="102" t="s">
        <v>359</v>
      </c>
      <c r="D60" s="97" t="s">
        <v>33</v>
      </c>
      <c r="E60" s="5">
        <v>30</v>
      </c>
      <c r="F60" s="336"/>
      <c r="G60" s="10"/>
      <c r="H60" s="336"/>
      <c r="I60" s="5">
        <v>30</v>
      </c>
    </row>
    <row r="61" spans="1:9" ht="16" customHeight="1" x14ac:dyDescent="0.25">
      <c r="A61" s="81"/>
      <c r="B61" s="93" t="s">
        <v>399</v>
      </c>
      <c r="C61" s="102" t="s">
        <v>1192</v>
      </c>
      <c r="D61" s="76" t="s">
        <v>23</v>
      </c>
      <c r="E61" s="5">
        <v>31</v>
      </c>
      <c r="F61" s="336"/>
      <c r="G61" s="10"/>
      <c r="H61" s="336"/>
      <c r="I61" s="5">
        <v>31</v>
      </c>
    </row>
    <row r="62" spans="1:9" ht="16" customHeight="1" x14ac:dyDescent="0.25">
      <c r="A62" s="81"/>
      <c r="B62" s="93" t="s">
        <v>399</v>
      </c>
      <c r="C62" s="102" t="s">
        <v>67</v>
      </c>
      <c r="D62" s="76" t="s">
        <v>68</v>
      </c>
      <c r="E62" s="5">
        <v>32</v>
      </c>
      <c r="F62" s="336"/>
      <c r="G62" s="10"/>
      <c r="H62" s="336"/>
      <c r="I62" s="5">
        <v>32</v>
      </c>
    </row>
    <row r="63" spans="1:9" ht="16" customHeight="1" x14ac:dyDescent="0.25">
      <c r="A63" s="81"/>
      <c r="B63" s="93" t="s">
        <v>399</v>
      </c>
      <c r="C63" s="101" t="s">
        <v>431</v>
      </c>
      <c r="D63" s="76" t="s">
        <v>152</v>
      </c>
      <c r="E63" s="5">
        <v>43</v>
      </c>
      <c r="F63" s="336"/>
      <c r="G63" s="10"/>
      <c r="H63" s="336"/>
      <c r="I63" s="5">
        <v>43</v>
      </c>
    </row>
    <row r="64" spans="1:9" ht="16" customHeight="1" x14ac:dyDescent="0.25">
      <c r="A64" s="81"/>
      <c r="B64" s="93" t="s">
        <v>399</v>
      </c>
      <c r="C64" s="102" t="s">
        <v>43</v>
      </c>
      <c r="D64" s="76" t="s">
        <v>44</v>
      </c>
      <c r="E64" s="5">
        <v>33</v>
      </c>
      <c r="F64" s="336"/>
      <c r="G64" s="10"/>
      <c r="H64" s="336"/>
      <c r="I64" s="5">
        <v>33</v>
      </c>
    </row>
    <row r="65" spans="1:9" ht="16" customHeight="1" x14ac:dyDescent="0.25">
      <c r="A65" s="81"/>
      <c r="B65" s="93" t="s">
        <v>399</v>
      </c>
      <c r="C65" s="102" t="s">
        <v>839</v>
      </c>
      <c r="D65" s="97" t="s">
        <v>60</v>
      </c>
      <c r="E65" s="5">
        <v>35</v>
      </c>
      <c r="F65" s="336"/>
      <c r="G65" s="10"/>
      <c r="H65" s="336"/>
      <c r="I65" s="5">
        <v>35</v>
      </c>
    </row>
    <row r="66" spans="1:9" ht="16" customHeight="1" x14ac:dyDescent="0.25">
      <c r="A66" s="81"/>
      <c r="B66" s="93" t="s">
        <v>399</v>
      </c>
      <c r="C66" s="102" t="s">
        <v>840</v>
      </c>
      <c r="D66" s="76" t="s">
        <v>36</v>
      </c>
      <c r="E66" s="5">
        <v>36</v>
      </c>
      <c r="F66" s="336"/>
      <c r="G66" s="10"/>
      <c r="H66" s="336"/>
      <c r="I66" s="5">
        <v>36</v>
      </c>
    </row>
    <row r="67" spans="1:9" ht="35.15" customHeight="1" thickBot="1" x14ac:dyDescent="0.35">
      <c r="A67" s="81"/>
      <c r="B67" s="109" t="s">
        <v>413</v>
      </c>
      <c r="C67" s="110"/>
      <c r="D67" s="111" t="s">
        <v>83</v>
      </c>
      <c r="E67" s="9"/>
      <c r="F67" s="360">
        <f>SUM(F68,F74)</f>
        <v>0</v>
      </c>
      <c r="G67" s="272">
        <f>SUM(G68,G74)</f>
        <v>0</v>
      </c>
      <c r="H67" s="360">
        <f>SUM(H68,H74)</f>
        <v>0</v>
      </c>
      <c r="I67" s="9"/>
    </row>
    <row r="68" spans="1:9" ht="35.15" customHeight="1" thickTop="1" thickBot="1" x14ac:dyDescent="0.35">
      <c r="A68" s="81"/>
      <c r="B68" s="112" t="s">
        <v>393</v>
      </c>
      <c r="C68" s="113"/>
      <c r="D68" s="114" t="s">
        <v>1006</v>
      </c>
      <c r="E68" s="5"/>
      <c r="F68" s="360">
        <f>SUM(F69:F73)</f>
        <v>0</v>
      </c>
      <c r="G68" s="272">
        <f>SUM(G69:G73)</f>
        <v>0</v>
      </c>
      <c r="H68" s="360">
        <f>SUM(H69:H73)</f>
        <v>0</v>
      </c>
      <c r="I68" s="5"/>
    </row>
    <row r="69" spans="1:9" ht="16" customHeight="1" thickTop="1" x14ac:dyDescent="0.25">
      <c r="A69" s="81"/>
      <c r="B69" s="93" t="s">
        <v>393</v>
      </c>
      <c r="C69" s="104" t="s">
        <v>69</v>
      </c>
      <c r="D69" s="76" t="s">
        <v>70</v>
      </c>
      <c r="E69" s="5">
        <v>103</v>
      </c>
      <c r="F69" s="336"/>
      <c r="G69" s="10"/>
      <c r="H69" s="336"/>
      <c r="I69" s="5">
        <v>103</v>
      </c>
    </row>
    <row r="70" spans="1:9" ht="16" customHeight="1" x14ac:dyDescent="0.25">
      <c r="A70" s="81"/>
      <c r="B70" s="93" t="s">
        <v>393</v>
      </c>
      <c r="C70" s="104" t="s">
        <v>432</v>
      </c>
      <c r="D70" s="76" t="s">
        <v>153</v>
      </c>
      <c r="E70" s="5">
        <v>104</v>
      </c>
      <c r="F70" s="336"/>
      <c r="G70" s="10"/>
      <c r="H70" s="336"/>
      <c r="I70" s="5">
        <v>104</v>
      </c>
    </row>
    <row r="71" spans="1:9" ht="16" customHeight="1" x14ac:dyDescent="0.25">
      <c r="A71" s="81"/>
      <c r="B71" s="93" t="s">
        <v>393</v>
      </c>
      <c r="C71" s="104" t="s">
        <v>737</v>
      </c>
      <c r="D71" s="76" t="s">
        <v>154</v>
      </c>
      <c r="E71" s="5">
        <v>126</v>
      </c>
      <c r="F71" s="336"/>
      <c r="G71" s="10"/>
      <c r="H71" s="336"/>
      <c r="I71" s="5">
        <v>126</v>
      </c>
    </row>
    <row r="72" spans="1:9" ht="16" customHeight="1" x14ac:dyDescent="0.25">
      <c r="A72" s="81"/>
      <c r="B72" s="93" t="s">
        <v>393</v>
      </c>
      <c r="C72" s="104" t="s">
        <v>390</v>
      </c>
      <c r="D72" s="97" t="s">
        <v>72</v>
      </c>
      <c r="E72" s="5">
        <v>130</v>
      </c>
      <c r="F72" s="336"/>
      <c r="G72" s="10"/>
      <c r="H72" s="336"/>
      <c r="I72" s="5">
        <v>130</v>
      </c>
    </row>
    <row r="73" spans="1:9" ht="16" customHeight="1" x14ac:dyDescent="0.25">
      <c r="A73" s="81"/>
      <c r="B73" s="93" t="s">
        <v>393</v>
      </c>
      <c r="C73" s="101" t="s">
        <v>155</v>
      </c>
      <c r="D73" s="76" t="s">
        <v>156</v>
      </c>
      <c r="E73" s="5">
        <v>153</v>
      </c>
      <c r="F73" s="336"/>
      <c r="G73" s="10"/>
      <c r="H73" s="336"/>
      <c r="I73" s="5">
        <v>153</v>
      </c>
    </row>
    <row r="74" spans="1:9" ht="35.15" customHeight="1" thickBot="1" x14ac:dyDescent="0.35">
      <c r="A74" s="81"/>
      <c r="B74" s="120" t="s">
        <v>394</v>
      </c>
      <c r="C74" s="100"/>
      <c r="D74" s="175" t="s">
        <v>94</v>
      </c>
      <c r="E74" s="77"/>
      <c r="F74" s="360">
        <f>SUM(F75:F125)</f>
        <v>0</v>
      </c>
      <c r="G74" s="272">
        <f>SUM(G75:G125)</f>
        <v>0</v>
      </c>
      <c r="H74" s="360">
        <f>SUM(H75:H125)</f>
        <v>0</v>
      </c>
      <c r="I74" s="77"/>
    </row>
    <row r="75" spans="1:9" ht="16" customHeight="1" thickTop="1" x14ac:dyDescent="0.25">
      <c r="A75" s="81"/>
      <c r="B75" s="93" t="s">
        <v>394</v>
      </c>
      <c r="C75" s="101" t="s">
        <v>738</v>
      </c>
      <c r="D75" s="97" t="s">
        <v>157</v>
      </c>
      <c r="E75" s="5">
        <v>105</v>
      </c>
      <c r="F75" s="336"/>
      <c r="G75" s="10"/>
      <c r="H75" s="336"/>
      <c r="I75" s="5">
        <v>105</v>
      </c>
    </row>
    <row r="76" spans="1:9" ht="16" customHeight="1" x14ac:dyDescent="0.25">
      <c r="A76" s="81"/>
      <c r="B76" s="93" t="s">
        <v>394</v>
      </c>
      <c r="C76" s="101" t="s">
        <v>442</v>
      </c>
      <c r="D76" s="76" t="s">
        <v>172</v>
      </c>
      <c r="E76" s="5">
        <v>106</v>
      </c>
      <c r="F76" s="336"/>
      <c r="G76" s="10"/>
      <c r="H76" s="336"/>
      <c r="I76" s="5">
        <v>106</v>
      </c>
    </row>
    <row r="77" spans="1:9" ht="16" customHeight="1" x14ac:dyDescent="0.25">
      <c r="A77" s="81"/>
      <c r="B77" s="93" t="s">
        <v>394</v>
      </c>
      <c r="C77" s="101" t="s">
        <v>444</v>
      </c>
      <c r="D77" s="76" t="s">
        <v>174</v>
      </c>
      <c r="E77" s="5">
        <v>107</v>
      </c>
      <c r="F77" s="336"/>
      <c r="G77" s="10"/>
      <c r="H77" s="336"/>
      <c r="I77" s="5">
        <v>107</v>
      </c>
    </row>
    <row r="78" spans="1:9" ht="16" customHeight="1" x14ac:dyDescent="0.25">
      <c r="A78" s="81"/>
      <c r="B78" s="93" t="s">
        <v>394</v>
      </c>
      <c r="C78" s="101" t="s">
        <v>433</v>
      </c>
      <c r="D78" s="76" t="s">
        <v>158</v>
      </c>
      <c r="E78" s="5">
        <v>108</v>
      </c>
      <c r="F78" s="336"/>
      <c r="G78" s="10"/>
      <c r="H78" s="336"/>
      <c r="I78" s="5">
        <v>108</v>
      </c>
    </row>
    <row r="79" spans="1:9" ht="16" customHeight="1" x14ac:dyDescent="0.25">
      <c r="A79" s="81"/>
      <c r="B79" s="93" t="s">
        <v>394</v>
      </c>
      <c r="C79" s="101" t="s">
        <v>841</v>
      </c>
      <c r="D79" s="76" t="s">
        <v>159</v>
      </c>
      <c r="E79" s="5">
        <v>109</v>
      </c>
      <c r="F79" s="336"/>
      <c r="G79" s="10"/>
      <c r="H79" s="336"/>
      <c r="I79" s="5">
        <v>109</v>
      </c>
    </row>
    <row r="80" spans="1:9" ht="16" customHeight="1" x14ac:dyDescent="0.25">
      <c r="A80" s="81"/>
      <c r="B80" s="93" t="s">
        <v>394</v>
      </c>
      <c r="C80" s="101" t="s">
        <v>739</v>
      </c>
      <c r="D80" s="97" t="s">
        <v>160</v>
      </c>
      <c r="E80" s="5">
        <v>175</v>
      </c>
      <c r="F80" s="336"/>
      <c r="G80" s="10"/>
      <c r="H80" s="336"/>
      <c r="I80" s="5">
        <v>175</v>
      </c>
    </row>
    <row r="81" spans="1:9" ht="16" customHeight="1" x14ac:dyDescent="0.25">
      <c r="A81" s="81"/>
      <c r="B81" s="93" t="s">
        <v>394</v>
      </c>
      <c r="C81" s="101" t="s">
        <v>434</v>
      </c>
      <c r="D81" s="76" t="s">
        <v>161</v>
      </c>
      <c r="E81" s="5">
        <v>110</v>
      </c>
      <c r="F81" s="336"/>
      <c r="G81" s="10"/>
      <c r="H81" s="336"/>
      <c r="I81" s="5">
        <v>110</v>
      </c>
    </row>
    <row r="82" spans="1:9" ht="16" customHeight="1" x14ac:dyDescent="0.25">
      <c r="A82" s="81"/>
      <c r="B82" s="93" t="s">
        <v>394</v>
      </c>
      <c r="C82" s="101" t="s">
        <v>435</v>
      </c>
      <c r="D82" s="76" t="s">
        <v>162</v>
      </c>
      <c r="E82" s="5">
        <v>111</v>
      </c>
      <c r="F82" s="336"/>
      <c r="G82" s="10"/>
      <c r="H82" s="336"/>
      <c r="I82" s="5">
        <v>111</v>
      </c>
    </row>
    <row r="83" spans="1:9" ht="16" customHeight="1" x14ac:dyDescent="0.25">
      <c r="A83" s="81"/>
      <c r="B83" s="93" t="s">
        <v>394</v>
      </c>
      <c r="C83" s="101" t="s">
        <v>842</v>
      </c>
      <c r="D83" s="76" t="s">
        <v>169</v>
      </c>
      <c r="E83" s="5">
        <v>113</v>
      </c>
      <c r="F83" s="336"/>
      <c r="G83" s="10"/>
      <c r="H83" s="336"/>
      <c r="I83" s="5">
        <v>113</v>
      </c>
    </row>
    <row r="84" spans="1:9" ht="16" customHeight="1" x14ac:dyDescent="0.25">
      <c r="A84" s="81"/>
      <c r="B84" s="93" t="s">
        <v>394</v>
      </c>
      <c r="C84" s="101" t="s">
        <v>441</v>
      </c>
      <c r="D84" s="76" t="s">
        <v>171</v>
      </c>
      <c r="E84" s="5">
        <v>112</v>
      </c>
      <c r="F84" s="336"/>
      <c r="G84" s="10"/>
      <c r="H84" s="336"/>
      <c r="I84" s="5">
        <v>112</v>
      </c>
    </row>
    <row r="85" spans="1:9" ht="16" customHeight="1" x14ac:dyDescent="0.25">
      <c r="A85" s="81"/>
      <c r="B85" s="93" t="s">
        <v>394</v>
      </c>
      <c r="C85" s="101" t="s">
        <v>443</v>
      </c>
      <c r="D85" s="76" t="s">
        <v>173</v>
      </c>
      <c r="E85" s="5">
        <v>102</v>
      </c>
      <c r="F85" s="336"/>
      <c r="G85" s="10"/>
      <c r="H85" s="336"/>
      <c r="I85" s="5">
        <v>102</v>
      </c>
    </row>
    <row r="86" spans="1:9" ht="16" customHeight="1" x14ac:dyDescent="0.25">
      <c r="A86" s="81"/>
      <c r="B86" s="93" t="s">
        <v>394</v>
      </c>
      <c r="C86" s="101" t="s">
        <v>445</v>
      </c>
      <c r="D86" s="76" t="s">
        <v>175</v>
      </c>
      <c r="E86" s="5">
        <v>114</v>
      </c>
      <c r="F86" s="336"/>
      <c r="G86" s="10"/>
      <c r="H86" s="336"/>
      <c r="I86" s="5">
        <v>114</v>
      </c>
    </row>
    <row r="87" spans="1:9" ht="16" customHeight="1" x14ac:dyDescent="0.25">
      <c r="A87" s="81"/>
      <c r="B87" s="93" t="s">
        <v>394</v>
      </c>
      <c r="C87" s="101" t="s">
        <v>446</v>
      </c>
      <c r="D87" s="76" t="s">
        <v>176</v>
      </c>
      <c r="E87" s="5">
        <v>115</v>
      </c>
      <c r="F87" s="336"/>
      <c r="G87" s="10"/>
      <c r="H87" s="336"/>
      <c r="I87" s="5">
        <v>115</v>
      </c>
    </row>
    <row r="88" spans="1:9" ht="16" customHeight="1" x14ac:dyDescent="0.25">
      <c r="A88" s="81"/>
      <c r="B88" s="93" t="s">
        <v>394</v>
      </c>
      <c r="C88" s="101" t="s">
        <v>447</v>
      </c>
      <c r="D88" s="76" t="s">
        <v>177</v>
      </c>
      <c r="E88" s="5">
        <v>116</v>
      </c>
      <c r="F88" s="336"/>
      <c r="G88" s="10"/>
      <c r="H88" s="336"/>
      <c r="I88" s="5">
        <v>116</v>
      </c>
    </row>
    <row r="89" spans="1:9" ht="16" customHeight="1" x14ac:dyDescent="0.25">
      <c r="A89" s="81"/>
      <c r="B89" s="93" t="s">
        <v>394</v>
      </c>
      <c r="C89" s="101" t="s">
        <v>448</v>
      </c>
      <c r="D89" s="76" t="s">
        <v>178</v>
      </c>
      <c r="E89" s="5">
        <v>117</v>
      </c>
      <c r="F89" s="336"/>
      <c r="G89" s="10"/>
      <c r="H89" s="336"/>
      <c r="I89" s="5">
        <v>117</v>
      </c>
    </row>
    <row r="90" spans="1:9" ht="16" customHeight="1" x14ac:dyDescent="0.25">
      <c r="A90" s="81"/>
      <c r="B90" s="93" t="s">
        <v>394</v>
      </c>
      <c r="C90" s="101" t="s">
        <v>449</v>
      </c>
      <c r="D90" s="76" t="s">
        <v>179</v>
      </c>
      <c r="E90" s="5">
        <v>118</v>
      </c>
      <c r="F90" s="336"/>
      <c r="G90" s="10"/>
      <c r="H90" s="336"/>
      <c r="I90" s="5">
        <v>118</v>
      </c>
    </row>
    <row r="91" spans="1:9" ht="16" customHeight="1" x14ac:dyDescent="0.25">
      <c r="A91" s="81"/>
      <c r="B91" s="93" t="s">
        <v>394</v>
      </c>
      <c r="C91" s="101" t="s">
        <v>436</v>
      </c>
      <c r="D91" s="76" t="s">
        <v>163</v>
      </c>
      <c r="E91" s="5">
        <v>119</v>
      </c>
      <c r="F91" s="336"/>
      <c r="G91" s="10"/>
      <c r="H91" s="336"/>
      <c r="I91" s="5">
        <v>119</v>
      </c>
    </row>
    <row r="92" spans="1:9" ht="16" customHeight="1" x14ac:dyDescent="0.25">
      <c r="A92" s="81"/>
      <c r="B92" s="93" t="s">
        <v>394</v>
      </c>
      <c r="C92" s="101" t="s">
        <v>437</v>
      </c>
      <c r="D92" s="76" t="s">
        <v>164</v>
      </c>
      <c r="E92" s="5">
        <v>120</v>
      </c>
      <c r="F92" s="336"/>
      <c r="G92" s="10"/>
      <c r="H92" s="336"/>
      <c r="I92" s="5">
        <v>120</v>
      </c>
    </row>
    <row r="93" spans="1:9" ht="16" customHeight="1" x14ac:dyDescent="0.25">
      <c r="A93" s="81"/>
      <c r="B93" s="93" t="s">
        <v>394</v>
      </c>
      <c r="C93" s="101" t="s">
        <v>450</v>
      </c>
      <c r="D93" s="76" t="s">
        <v>180</v>
      </c>
      <c r="E93" s="5">
        <v>121</v>
      </c>
      <c r="F93" s="336"/>
      <c r="G93" s="10"/>
      <c r="H93" s="336"/>
      <c r="I93" s="5">
        <v>121</v>
      </c>
    </row>
    <row r="94" spans="1:9" ht="16" customHeight="1" x14ac:dyDescent="0.25">
      <c r="A94" s="81"/>
      <c r="B94" s="93" t="s">
        <v>394</v>
      </c>
      <c r="C94" s="101" t="s">
        <v>740</v>
      </c>
      <c r="D94" s="97" t="s">
        <v>167</v>
      </c>
      <c r="E94" s="5">
        <v>122</v>
      </c>
      <c r="F94" s="336"/>
      <c r="G94" s="10"/>
      <c r="H94" s="336"/>
      <c r="I94" s="5">
        <v>122</v>
      </c>
    </row>
    <row r="95" spans="1:9" ht="16" customHeight="1" x14ac:dyDescent="0.25">
      <c r="A95" s="81"/>
      <c r="B95" s="93" t="s">
        <v>394</v>
      </c>
      <c r="C95" s="101" t="s">
        <v>440</v>
      </c>
      <c r="D95" s="76" t="s">
        <v>168</v>
      </c>
      <c r="E95" s="5">
        <v>123</v>
      </c>
      <c r="F95" s="336"/>
      <c r="G95" s="10"/>
      <c r="H95" s="336"/>
      <c r="I95" s="5">
        <v>123</v>
      </c>
    </row>
    <row r="96" spans="1:9" ht="16" customHeight="1" x14ac:dyDescent="0.25">
      <c r="A96" s="81"/>
      <c r="B96" s="93" t="s">
        <v>394</v>
      </c>
      <c r="C96" s="101" t="s">
        <v>741</v>
      </c>
      <c r="D96" s="97" t="s">
        <v>170</v>
      </c>
      <c r="E96" s="5">
        <v>155</v>
      </c>
      <c r="F96" s="336"/>
      <c r="G96" s="10"/>
      <c r="H96" s="336"/>
      <c r="I96" s="5">
        <v>155</v>
      </c>
    </row>
    <row r="97" spans="1:9" ht="16" customHeight="1" x14ac:dyDescent="0.25">
      <c r="A97" s="81"/>
      <c r="B97" s="93" t="s">
        <v>394</v>
      </c>
      <c r="C97" s="101" t="s">
        <v>451</v>
      </c>
      <c r="D97" s="76" t="s">
        <v>181</v>
      </c>
      <c r="E97" s="5">
        <v>124</v>
      </c>
      <c r="F97" s="336"/>
      <c r="G97" s="10"/>
      <c r="H97" s="336"/>
      <c r="I97" s="5">
        <v>124</v>
      </c>
    </row>
    <row r="98" spans="1:9" ht="16" customHeight="1" x14ac:dyDescent="0.25">
      <c r="A98" s="81"/>
      <c r="B98" s="93" t="s">
        <v>394</v>
      </c>
      <c r="C98" s="101" t="s">
        <v>344</v>
      </c>
      <c r="D98" s="76" t="s">
        <v>182</v>
      </c>
      <c r="E98" s="5">
        <v>125</v>
      </c>
      <c r="F98" s="336"/>
      <c r="G98" s="10"/>
      <c r="H98" s="336"/>
      <c r="I98" s="5">
        <v>125</v>
      </c>
    </row>
    <row r="99" spans="1:9" ht="16" customHeight="1" x14ac:dyDescent="0.25">
      <c r="A99" s="81"/>
      <c r="B99" s="93" t="s">
        <v>394</v>
      </c>
      <c r="C99" s="101" t="s">
        <v>452</v>
      </c>
      <c r="D99" s="76" t="s">
        <v>183</v>
      </c>
      <c r="E99" s="5">
        <v>127</v>
      </c>
      <c r="F99" s="336"/>
      <c r="G99" s="10"/>
      <c r="H99" s="336"/>
      <c r="I99" s="5">
        <v>127</v>
      </c>
    </row>
    <row r="100" spans="1:9" ht="16" customHeight="1" x14ac:dyDescent="0.25">
      <c r="A100" s="81"/>
      <c r="B100" s="93" t="s">
        <v>394</v>
      </c>
      <c r="C100" s="101" t="s">
        <v>453</v>
      </c>
      <c r="D100" s="76" t="s">
        <v>184</v>
      </c>
      <c r="E100" s="5">
        <v>128</v>
      </c>
      <c r="F100" s="336"/>
      <c r="G100" s="10"/>
      <c r="H100" s="336"/>
      <c r="I100" s="5">
        <v>128</v>
      </c>
    </row>
    <row r="101" spans="1:9" ht="16" customHeight="1" x14ac:dyDescent="0.25">
      <c r="A101" s="81"/>
      <c r="B101" s="93" t="s">
        <v>394</v>
      </c>
      <c r="C101" s="101" t="s">
        <v>454</v>
      </c>
      <c r="D101" s="76" t="s">
        <v>185</v>
      </c>
      <c r="E101" s="5">
        <v>129</v>
      </c>
      <c r="F101" s="336"/>
      <c r="G101" s="10"/>
      <c r="H101" s="336"/>
      <c r="I101" s="5">
        <v>129</v>
      </c>
    </row>
    <row r="102" spans="1:9" ht="16" customHeight="1" x14ac:dyDescent="0.25">
      <c r="A102" s="81"/>
      <c r="B102" s="93" t="s">
        <v>394</v>
      </c>
      <c r="C102" s="101" t="s">
        <v>455</v>
      </c>
      <c r="D102" s="76" t="s">
        <v>186</v>
      </c>
      <c r="E102" s="5">
        <v>131</v>
      </c>
      <c r="F102" s="336"/>
      <c r="G102" s="10"/>
      <c r="H102" s="336"/>
      <c r="I102" s="5">
        <v>131</v>
      </c>
    </row>
    <row r="103" spans="1:9" ht="16" customHeight="1" x14ac:dyDescent="0.25">
      <c r="A103" s="81"/>
      <c r="B103" s="93" t="s">
        <v>394</v>
      </c>
      <c r="C103" s="101" t="s">
        <v>742</v>
      </c>
      <c r="D103" s="97" t="s">
        <v>187</v>
      </c>
      <c r="E103" s="5">
        <v>132</v>
      </c>
      <c r="F103" s="336"/>
      <c r="G103" s="10"/>
      <c r="H103" s="336"/>
      <c r="I103" s="5">
        <v>132</v>
      </c>
    </row>
    <row r="104" spans="1:9" ht="16" customHeight="1" x14ac:dyDescent="0.25">
      <c r="A104" s="81"/>
      <c r="B104" s="93" t="s">
        <v>394</v>
      </c>
      <c r="C104" s="101" t="s">
        <v>456</v>
      </c>
      <c r="D104" s="76" t="s">
        <v>188</v>
      </c>
      <c r="E104" s="5">
        <v>133</v>
      </c>
      <c r="F104" s="336"/>
      <c r="G104" s="10"/>
      <c r="H104" s="336"/>
      <c r="I104" s="5">
        <v>133</v>
      </c>
    </row>
    <row r="105" spans="1:9" ht="16" customHeight="1" x14ac:dyDescent="0.25">
      <c r="A105" s="81"/>
      <c r="B105" s="93" t="s">
        <v>394</v>
      </c>
      <c r="C105" s="101" t="s">
        <v>457</v>
      </c>
      <c r="D105" s="76" t="s">
        <v>189</v>
      </c>
      <c r="E105" s="5">
        <v>134</v>
      </c>
      <c r="F105" s="336"/>
      <c r="G105" s="10"/>
      <c r="H105" s="336"/>
      <c r="I105" s="5">
        <v>134</v>
      </c>
    </row>
    <row r="106" spans="1:9" ht="16" customHeight="1" x14ac:dyDescent="0.25">
      <c r="A106" s="81"/>
      <c r="B106" s="93" t="s">
        <v>394</v>
      </c>
      <c r="C106" s="101" t="s">
        <v>458</v>
      </c>
      <c r="D106" s="76" t="s">
        <v>190</v>
      </c>
      <c r="E106" s="5">
        <v>135</v>
      </c>
      <c r="F106" s="336"/>
      <c r="G106" s="10"/>
      <c r="H106" s="336"/>
      <c r="I106" s="5">
        <v>135</v>
      </c>
    </row>
    <row r="107" spans="1:9" ht="16" customHeight="1" x14ac:dyDescent="0.25">
      <c r="A107" s="81"/>
      <c r="B107" s="93" t="s">
        <v>394</v>
      </c>
      <c r="C107" s="101" t="s">
        <v>73</v>
      </c>
      <c r="D107" s="76" t="s">
        <v>74</v>
      </c>
      <c r="E107" s="5">
        <v>136</v>
      </c>
      <c r="F107" s="336"/>
      <c r="G107" s="10"/>
      <c r="H107" s="336"/>
      <c r="I107" s="5">
        <v>136</v>
      </c>
    </row>
    <row r="108" spans="1:9" ht="16" customHeight="1" x14ac:dyDescent="0.25">
      <c r="A108" s="81"/>
      <c r="B108" s="93" t="s">
        <v>394</v>
      </c>
      <c r="C108" s="101" t="s">
        <v>459</v>
      </c>
      <c r="D108" s="76" t="s">
        <v>191</v>
      </c>
      <c r="E108" s="5">
        <v>138</v>
      </c>
      <c r="F108" s="336"/>
      <c r="G108" s="10"/>
      <c r="H108" s="336"/>
      <c r="I108" s="5">
        <v>138</v>
      </c>
    </row>
    <row r="109" spans="1:9" ht="16" customHeight="1" x14ac:dyDescent="0.25">
      <c r="A109" s="81"/>
      <c r="B109" s="93" t="s">
        <v>394</v>
      </c>
      <c r="C109" s="101" t="s">
        <v>460</v>
      </c>
      <c r="D109" s="76" t="s">
        <v>192</v>
      </c>
      <c r="E109" s="5">
        <v>139</v>
      </c>
      <c r="F109" s="336"/>
      <c r="G109" s="10"/>
      <c r="H109" s="336"/>
      <c r="I109" s="5">
        <v>139</v>
      </c>
    </row>
    <row r="110" spans="1:9" ht="16" customHeight="1" x14ac:dyDescent="0.25">
      <c r="A110" s="81"/>
      <c r="B110" s="93" t="s">
        <v>394</v>
      </c>
      <c r="C110" s="101" t="s">
        <v>461</v>
      </c>
      <c r="D110" s="76" t="s">
        <v>193</v>
      </c>
      <c r="E110" s="5">
        <v>141</v>
      </c>
      <c r="F110" s="336"/>
      <c r="G110" s="10"/>
      <c r="H110" s="336"/>
      <c r="I110" s="5">
        <v>141</v>
      </c>
    </row>
    <row r="111" spans="1:9" ht="16" customHeight="1" x14ac:dyDescent="0.25">
      <c r="A111" s="81"/>
      <c r="B111" s="93" t="s">
        <v>394</v>
      </c>
      <c r="C111" s="101" t="s">
        <v>462</v>
      </c>
      <c r="D111" s="76" t="s">
        <v>194</v>
      </c>
      <c r="E111" s="5">
        <v>142</v>
      </c>
      <c r="F111" s="336"/>
      <c r="G111" s="10"/>
      <c r="H111" s="336"/>
      <c r="I111" s="5">
        <v>142</v>
      </c>
    </row>
    <row r="112" spans="1:9" ht="16" customHeight="1" x14ac:dyDescent="0.25">
      <c r="A112" s="81"/>
      <c r="B112" s="93" t="s">
        <v>394</v>
      </c>
      <c r="C112" s="101" t="s">
        <v>743</v>
      </c>
      <c r="D112" s="97" t="s">
        <v>195</v>
      </c>
      <c r="E112" s="5">
        <v>143</v>
      </c>
      <c r="F112" s="336"/>
      <c r="G112" s="10"/>
      <c r="H112" s="336"/>
      <c r="I112" s="5">
        <v>143</v>
      </c>
    </row>
    <row r="113" spans="1:9" ht="16" customHeight="1" x14ac:dyDescent="0.25">
      <c r="A113" s="81"/>
      <c r="B113" s="93" t="s">
        <v>394</v>
      </c>
      <c r="C113" s="101" t="s">
        <v>463</v>
      </c>
      <c r="D113" s="76" t="s">
        <v>196</v>
      </c>
      <c r="E113" s="5">
        <v>144</v>
      </c>
      <c r="F113" s="336"/>
      <c r="G113" s="10"/>
      <c r="H113" s="336"/>
      <c r="I113" s="5">
        <v>144</v>
      </c>
    </row>
    <row r="114" spans="1:9" ht="16" customHeight="1" x14ac:dyDescent="0.25">
      <c r="A114" s="81"/>
      <c r="B114" s="93" t="s">
        <v>394</v>
      </c>
      <c r="C114" s="101" t="s">
        <v>464</v>
      </c>
      <c r="D114" s="76" t="s">
        <v>197</v>
      </c>
      <c r="E114" s="5">
        <v>145</v>
      </c>
      <c r="F114" s="336"/>
      <c r="G114" s="10"/>
      <c r="H114" s="336"/>
      <c r="I114" s="5">
        <v>145</v>
      </c>
    </row>
    <row r="115" spans="1:9" ht="16" customHeight="1" x14ac:dyDescent="0.25">
      <c r="A115" s="81"/>
      <c r="B115" s="93" t="s">
        <v>394</v>
      </c>
      <c r="C115" s="101" t="s">
        <v>465</v>
      </c>
      <c r="D115" s="76" t="s">
        <v>198</v>
      </c>
      <c r="E115" s="5">
        <v>146</v>
      </c>
      <c r="F115" s="336"/>
      <c r="G115" s="10"/>
      <c r="H115" s="336"/>
      <c r="I115" s="5">
        <v>146</v>
      </c>
    </row>
    <row r="116" spans="1:9" ht="16" customHeight="1" x14ac:dyDescent="0.25">
      <c r="A116" s="81"/>
      <c r="B116" s="93" t="s">
        <v>394</v>
      </c>
      <c r="C116" s="101" t="s">
        <v>744</v>
      </c>
      <c r="D116" s="97" t="s">
        <v>199</v>
      </c>
      <c r="E116" s="5">
        <v>140</v>
      </c>
      <c r="F116" s="336"/>
      <c r="G116" s="10"/>
      <c r="H116" s="336"/>
      <c r="I116" s="5">
        <v>140</v>
      </c>
    </row>
    <row r="117" spans="1:9" ht="16" customHeight="1" x14ac:dyDescent="0.25">
      <c r="A117" s="81"/>
      <c r="B117" s="93" t="s">
        <v>394</v>
      </c>
      <c r="C117" s="101" t="s">
        <v>843</v>
      </c>
      <c r="D117" s="80" t="s">
        <v>75</v>
      </c>
      <c r="E117" s="5">
        <v>148</v>
      </c>
      <c r="F117" s="336"/>
      <c r="G117" s="10"/>
      <c r="H117" s="336"/>
      <c r="I117" s="5">
        <v>148</v>
      </c>
    </row>
    <row r="118" spans="1:9" ht="16" customHeight="1" x14ac:dyDescent="0.25">
      <c r="A118" s="81"/>
      <c r="B118" s="93" t="s">
        <v>394</v>
      </c>
      <c r="C118" s="101" t="s">
        <v>466</v>
      </c>
      <c r="D118" s="76" t="s">
        <v>200</v>
      </c>
      <c r="E118" s="5">
        <v>147</v>
      </c>
      <c r="F118" s="336"/>
      <c r="G118" s="10"/>
      <c r="H118" s="336"/>
      <c r="I118" s="5">
        <v>147</v>
      </c>
    </row>
    <row r="119" spans="1:9" ht="16" customHeight="1" x14ac:dyDescent="0.25">
      <c r="A119" s="81"/>
      <c r="B119" s="93" t="s">
        <v>394</v>
      </c>
      <c r="C119" s="101" t="s">
        <v>527</v>
      </c>
      <c r="D119" s="76" t="s">
        <v>526</v>
      </c>
      <c r="E119" s="5">
        <v>157</v>
      </c>
      <c r="F119" s="336"/>
      <c r="G119" s="10"/>
      <c r="H119" s="336"/>
      <c r="I119" s="5">
        <v>157</v>
      </c>
    </row>
    <row r="120" spans="1:9" ht="16" customHeight="1" x14ac:dyDescent="0.25">
      <c r="A120" s="81"/>
      <c r="B120" s="93" t="s">
        <v>394</v>
      </c>
      <c r="C120" s="101" t="s">
        <v>1191</v>
      </c>
      <c r="D120" s="76" t="s">
        <v>201</v>
      </c>
      <c r="E120" s="5">
        <v>149</v>
      </c>
      <c r="F120" s="336"/>
      <c r="G120" s="10"/>
      <c r="H120" s="336"/>
      <c r="I120" s="5">
        <v>149</v>
      </c>
    </row>
    <row r="121" spans="1:9" ht="16" customHeight="1" x14ac:dyDescent="0.25">
      <c r="A121" s="81"/>
      <c r="B121" s="93" t="s">
        <v>394</v>
      </c>
      <c r="C121" s="101" t="s">
        <v>745</v>
      </c>
      <c r="D121" s="97" t="s">
        <v>202</v>
      </c>
      <c r="E121" s="5">
        <v>150</v>
      </c>
      <c r="F121" s="336"/>
      <c r="G121" s="10"/>
      <c r="H121" s="336"/>
      <c r="I121" s="5">
        <v>150</v>
      </c>
    </row>
    <row r="122" spans="1:9" ht="16" customHeight="1" x14ac:dyDescent="0.25">
      <c r="A122" s="81"/>
      <c r="B122" s="93" t="s">
        <v>394</v>
      </c>
      <c r="C122" s="101" t="s">
        <v>467</v>
      </c>
      <c r="D122" s="76" t="s">
        <v>203</v>
      </c>
      <c r="E122" s="5">
        <v>151</v>
      </c>
      <c r="F122" s="336"/>
      <c r="G122" s="10"/>
      <c r="H122" s="336"/>
      <c r="I122" s="5">
        <v>151</v>
      </c>
    </row>
    <row r="123" spans="1:9" ht="16" customHeight="1" x14ac:dyDescent="0.25">
      <c r="A123" s="81"/>
      <c r="B123" s="93" t="s">
        <v>394</v>
      </c>
      <c r="C123" s="101" t="s">
        <v>439</v>
      </c>
      <c r="D123" s="76" t="s">
        <v>166</v>
      </c>
      <c r="E123" s="5">
        <v>152</v>
      </c>
      <c r="F123" s="336"/>
      <c r="G123" s="10"/>
      <c r="H123" s="336"/>
      <c r="I123" s="5">
        <v>152</v>
      </c>
    </row>
    <row r="124" spans="1:9" ht="16" customHeight="1" x14ac:dyDescent="0.25">
      <c r="A124" s="81"/>
      <c r="B124" s="93" t="s">
        <v>394</v>
      </c>
      <c r="C124" s="101" t="s">
        <v>468</v>
      </c>
      <c r="D124" s="76" t="s">
        <v>204</v>
      </c>
      <c r="E124" s="5">
        <v>154</v>
      </c>
      <c r="F124" s="336"/>
      <c r="G124" s="10"/>
      <c r="H124" s="336"/>
      <c r="I124" s="5">
        <v>154</v>
      </c>
    </row>
    <row r="125" spans="1:9" ht="16" customHeight="1" x14ac:dyDescent="0.25">
      <c r="A125" s="81"/>
      <c r="B125" s="93" t="s">
        <v>394</v>
      </c>
      <c r="C125" s="101" t="s">
        <v>438</v>
      </c>
      <c r="D125" s="76" t="s">
        <v>165</v>
      </c>
      <c r="E125" s="5">
        <v>156</v>
      </c>
      <c r="F125" s="336"/>
      <c r="G125" s="10"/>
      <c r="H125" s="336"/>
      <c r="I125" s="5">
        <v>156</v>
      </c>
    </row>
    <row r="126" spans="1:9" ht="35.15" customHeight="1" thickBot="1" x14ac:dyDescent="0.35">
      <c r="A126" s="81"/>
      <c r="B126" s="115" t="s">
        <v>400</v>
      </c>
      <c r="C126" s="110"/>
      <c r="D126" s="111" t="s">
        <v>118</v>
      </c>
      <c r="E126" s="9"/>
      <c r="F126" s="360">
        <f>SUM(F127,F131,F164)</f>
        <v>0</v>
      </c>
      <c r="G126" s="272">
        <f>SUM(G127,G131,G164)</f>
        <v>0</v>
      </c>
      <c r="H126" s="360">
        <f>SUM(H127,H131,H164)</f>
        <v>0</v>
      </c>
      <c r="I126" s="9"/>
    </row>
    <row r="127" spans="1:9" ht="35.15" customHeight="1" thickTop="1" thickBot="1" x14ac:dyDescent="0.35">
      <c r="A127" s="81"/>
      <c r="B127" s="112" t="s">
        <v>395</v>
      </c>
      <c r="C127" s="117"/>
      <c r="D127" s="118" t="s">
        <v>713</v>
      </c>
      <c r="E127" s="5"/>
      <c r="F127" s="360">
        <f>SUM(F128:F130)</f>
        <v>0</v>
      </c>
      <c r="G127" s="272">
        <f>SUM(G128:G130)</f>
        <v>0</v>
      </c>
      <c r="H127" s="360">
        <f>SUM(H128:H130)</f>
        <v>0</v>
      </c>
      <c r="I127" s="5"/>
    </row>
    <row r="128" spans="1:9" ht="16" customHeight="1" thickTop="1" x14ac:dyDescent="0.25">
      <c r="A128" s="81"/>
      <c r="B128" s="93" t="s">
        <v>395</v>
      </c>
      <c r="C128" s="104" t="s">
        <v>79</v>
      </c>
      <c r="D128" s="79" t="s">
        <v>80</v>
      </c>
      <c r="E128" s="5">
        <v>51</v>
      </c>
      <c r="F128" s="336"/>
      <c r="G128" s="10"/>
      <c r="H128" s="336"/>
      <c r="I128" s="5">
        <v>51</v>
      </c>
    </row>
    <row r="129" spans="1:9" ht="16" customHeight="1" x14ac:dyDescent="0.25">
      <c r="A129" s="81"/>
      <c r="B129" s="93" t="s">
        <v>395</v>
      </c>
      <c r="C129" s="101" t="s">
        <v>76</v>
      </c>
      <c r="D129" s="79" t="s">
        <v>77</v>
      </c>
      <c r="E129" s="5">
        <v>52</v>
      </c>
      <c r="F129" s="336"/>
      <c r="G129" s="10"/>
      <c r="H129" s="336"/>
      <c r="I129" s="5">
        <v>52</v>
      </c>
    </row>
    <row r="130" spans="1:9" ht="16" customHeight="1" x14ac:dyDescent="0.25">
      <c r="A130" s="81"/>
      <c r="B130" s="93" t="s">
        <v>395</v>
      </c>
      <c r="C130" s="101" t="s">
        <v>391</v>
      </c>
      <c r="D130" s="294" t="s">
        <v>78</v>
      </c>
      <c r="E130" s="5">
        <v>53</v>
      </c>
      <c r="F130" s="336"/>
      <c r="G130" s="10"/>
      <c r="H130" s="336"/>
      <c r="I130" s="5">
        <v>53</v>
      </c>
    </row>
    <row r="131" spans="1:9" ht="35.15" customHeight="1" thickBot="1" x14ac:dyDescent="0.35">
      <c r="A131" s="81"/>
      <c r="B131" s="120" t="s">
        <v>396</v>
      </c>
      <c r="C131" s="108"/>
      <c r="D131" s="119" t="s">
        <v>1007</v>
      </c>
      <c r="E131" s="5"/>
      <c r="F131" s="360">
        <f>SUM(F132:F163)</f>
        <v>0</v>
      </c>
      <c r="G131" s="272">
        <f>SUM(G132:G163)</f>
        <v>0</v>
      </c>
      <c r="H131" s="360">
        <f>SUM(H132:H163)</f>
        <v>0</v>
      </c>
      <c r="I131" s="5"/>
    </row>
    <row r="132" spans="1:9" ht="16" customHeight="1" thickTop="1" x14ac:dyDescent="0.25">
      <c r="A132" s="81"/>
      <c r="B132" s="93" t="s">
        <v>396</v>
      </c>
      <c r="C132" s="101" t="s">
        <v>348</v>
      </c>
      <c r="D132" s="79" t="s">
        <v>234</v>
      </c>
      <c r="E132" s="5">
        <v>101</v>
      </c>
      <c r="F132" s="336"/>
      <c r="G132" s="10"/>
      <c r="H132" s="336"/>
      <c r="I132" s="5">
        <v>101</v>
      </c>
    </row>
    <row r="133" spans="1:9" ht="16" customHeight="1" x14ac:dyDescent="0.25">
      <c r="A133" s="81"/>
      <c r="B133" s="93" t="s">
        <v>396</v>
      </c>
      <c r="C133" s="104" t="s">
        <v>332</v>
      </c>
      <c r="D133" s="79" t="s">
        <v>207</v>
      </c>
      <c r="E133" s="5">
        <v>232</v>
      </c>
      <c r="F133" s="336"/>
      <c r="G133" s="10"/>
      <c r="H133" s="336"/>
      <c r="I133" s="5">
        <v>232</v>
      </c>
    </row>
    <row r="134" spans="1:9" ht="16" customHeight="1" x14ac:dyDescent="0.25">
      <c r="A134" s="81"/>
      <c r="B134" s="93" t="s">
        <v>396</v>
      </c>
      <c r="C134" s="104" t="s">
        <v>331</v>
      </c>
      <c r="D134" s="79" t="s">
        <v>208</v>
      </c>
      <c r="E134" s="5">
        <v>81</v>
      </c>
      <c r="F134" s="336"/>
      <c r="G134" s="10"/>
      <c r="H134" s="336"/>
      <c r="I134" s="5">
        <v>81</v>
      </c>
    </row>
    <row r="135" spans="1:9" ht="16" customHeight="1" x14ac:dyDescent="0.25">
      <c r="A135" s="81"/>
      <c r="B135" s="93" t="s">
        <v>396</v>
      </c>
      <c r="C135" s="104" t="s">
        <v>469</v>
      </c>
      <c r="D135" s="79" t="s">
        <v>209</v>
      </c>
      <c r="E135" s="5">
        <v>82</v>
      </c>
      <c r="F135" s="336"/>
      <c r="G135" s="10"/>
      <c r="H135" s="336"/>
      <c r="I135" s="5">
        <v>82</v>
      </c>
    </row>
    <row r="136" spans="1:9" ht="16" customHeight="1" x14ac:dyDescent="0.25">
      <c r="A136" s="81"/>
      <c r="B136" s="93" t="s">
        <v>396</v>
      </c>
      <c r="C136" s="104" t="s">
        <v>336</v>
      </c>
      <c r="D136" s="79" t="s">
        <v>210</v>
      </c>
      <c r="E136" s="5">
        <v>83</v>
      </c>
      <c r="F136" s="336"/>
      <c r="G136" s="10"/>
      <c r="H136" s="336"/>
      <c r="I136" s="5">
        <v>83</v>
      </c>
    </row>
    <row r="137" spans="1:9" ht="16" customHeight="1" x14ac:dyDescent="0.25">
      <c r="A137" s="81"/>
      <c r="B137" s="93" t="s">
        <v>396</v>
      </c>
      <c r="C137" s="104" t="s">
        <v>333</v>
      </c>
      <c r="D137" s="79" t="s">
        <v>211</v>
      </c>
      <c r="E137" s="5">
        <v>84</v>
      </c>
      <c r="F137" s="336"/>
      <c r="G137" s="10"/>
      <c r="H137" s="336"/>
      <c r="I137" s="5">
        <v>84</v>
      </c>
    </row>
    <row r="138" spans="1:9" ht="16" customHeight="1" x14ac:dyDescent="0.25">
      <c r="A138" s="81"/>
      <c r="B138" s="93" t="s">
        <v>396</v>
      </c>
      <c r="C138" s="104" t="s">
        <v>337</v>
      </c>
      <c r="D138" s="79" t="s">
        <v>212</v>
      </c>
      <c r="E138" s="5">
        <v>56</v>
      </c>
      <c r="F138" s="336"/>
      <c r="G138" s="10"/>
      <c r="H138" s="336"/>
      <c r="I138" s="5">
        <v>56</v>
      </c>
    </row>
    <row r="139" spans="1:9" ht="16" customHeight="1" x14ac:dyDescent="0.25">
      <c r="A139" s="81"/>
      <c r="B139" s="93" t="s">
        <v>396</v>
      </c>
      <c r="C139" s="104" t="s">
        <v>335</v>
      </c>
      <c r="D139" s="79" t="s">
        <v>213</v>
      </c>
      <c r="E139" s="5">
        <v>85</v>
      </c>
      <c r="F139" s="336"/>
      <c r="G139" s="10"/>
      <c r="H139" s="336"/>
      <c r="I139" s="5">
        <v>85</v>
      </c>
    </row>
    <row r="140" spans="1:9" ht="16" customHeight="1" x14ac:dyDescent="0.25">
      <c r="A140" s="81"/>
      <c r="B140" s="93" t="s">
        <v>396</v>
      </c>
      <c r="C140" s="104" t="s">
        <v>529</v>
      </c>
      <c r="D140" s="79" t="s">
        <v>528</v>
      </c>
      <c r="E140" s="5">
        <v>77</v>
      </c>
      <c r="F140" s="336"/>
      <c r="G140" s="10"/>
      <c r="H140" s="336"/>
      <c r="I140" s="5">
        <v>77</v>
      </c>
    </row>
    <row r="141" spans="1:9" ht="16" customHeight="1" x14ac:dyDescent="0.25">
      <c r="A141" s="81"/>
      <c r="B141" s="93" t="s">
        <v>396</v>
      </c>
      <c r="C141" s="104" t="s">
        <v>347</v>
      </c>
      <c r="D141" s="79" t="s">
        <v>214</v>
      </c>
      <c r="E141" s="5">
        <v>234</v>
      </c>
      <c r="F141" s="336"/>
      <c r="G141" s="10"/>
      <c r="H141" s="336"/>
      <c r="I141" s="5">
        <v>234</v>
      </c>
    </row>
    <row r="142" spans="1:9" ht="16" customHeight="1" x14ac:dyDescent="0.25">
      <c r="A142" s="81"/>
      <c r="B142" s="93" t="s">
        <v>396</v>
      </c>
      <c r="C142" s="104" t="s">
        <v>471</v>
      </c>
      <c r="D142" s="79" t="s">
        <v>216</v>
      </c>
      <c r="E142" s="5">
        <v>60</v>
      </c>
      <c r="F142" s="336"/>
      <c r="G142" s="10"/>
      <c r="H142" s="336"/>
      <c r="I142" s="5">
        <v>60</v>
      </c>
    </row>
    <row r="143" spans="1:9" ht="16" customHeight="1" x14ac:dyDescent="0.25">
      <c r="A143" s="81"/>
      <c r="B143" s="93" t="s">
        <v>396</v>
      </c>
      <c r="C143" s="104" t="s">
        <v>531</v>
      </c>
      <c r="D143" s="79" t="s">
        <v>530</v>
      </c>
      <c r="E143" s="5">
        <v>79</v>
      </c>
      <c r="F143" s="336"/>
      <c r="G143" s="10"/>
      <c r="H143" s="336"/>
      <c r="I143" s="5">
        <v>79</v>
      </c>
    </row>
    <row r="144" spans="1:9" ht="16" customHeight="1" x14ac:dyDescent="0.25">
      <c r="A144" s="81"/>
      <c r="B144" s="93" t="s">
        <v>396</v>
      </c>
      <c r="C144" s="104" t="s">
        <v>338</v>
      </c>
      <c r="D144" s="79" t="s">
        <v>218</v>
      </c>
      <c r="E144" s="5">
        <v>87</v>
      </c>
      <c r="F144" s="336"/>
      <c r="G144" s="10"/>
      <c r="H144" s="336"/>
      <c r="I144" s="5">
        <v>87</v>
      </c>
    </row>
    <row r="145" spans="1:9" ht="16" customHeight="1" x14ac:dyDescent="0.25">
      <c r="A145" s="81"/>
      <c r="B145" s="93" t="s">
        <v>396</v>
      </c>
      <c r="C145" s="104" t="s">
        <v>473</v>
      </c>
      <c r="D145" s="79" t="s">
        <v>219</v>
      </c>
      <c r="E145" s="5">
        <v>88</v>
      </c>
      <c r="F145" s="336"/>
      <c r="G145" s="10"/>
      <c r="H145" s="336"/>
      <c r="I145" s="5">
        <v>88</v>
      </c>
    </row>
    <row r="146" spans="1:9" ht="16" customHeight="1" x14ac:dyDescent="0.25">
      <c r="A146" s="81"/>
      <c r="B146" s="93" t="s">
        <v>396</v>
      </c>
      <c r="C146" s="104" t="s">
        <v>474</v>
      </c>
      <c r="D146" s="79" t="s">
        <v>220</v>
      </c>
      <c r="E146" s="5">
        <v>62</v>
      </c>
      <c r="F146" s="336"/>
      <c r="G146" s="10"/>
      <c r="H146" s="336"/>
      <c r="I146" s="5">
        <v>62</v>
      </c>
    </row>
    <row r="147" spans="1:9" ht="16" customHeight="1" x14ac:dyDescent="0.25">
      <c r="A147" s="81"/>
      <c r="B147" s="93" t="s">
        <v>396</v>
      </c>
      <c r="C147" s="104" t="s">
        <v>749</v>
      </c>
      <c r="D147" s="99" t="s">
        <v>221</v>
      </c>
      <c r="E147" s="5">
        <v>89</v>
      </c>
      <c r="F147" s="336"/>
      <c r="G147" s="10"/>
      <c r="H147" s="336"/>
      <c r="I147" s="5">
        <v>89</v>
      </c>
    </row>
    <row r="148" spans="1:9" ht="16" customHeight="1" x14ac:dyDescent="0.25">
      <c r="A148" s="81"/>
      <c r="B148" s="93" t="s">
        <v>396</v>
      </c>
      <c r="C148" s="104" t="s">
        <v>475</v>
      </c>
      <c r="D148" s="79" t="s">
        <v>222</v>
      </c>
      <c r="E148" s="5">
        <v>64</v>
      </c>
      <c r="F148" s="336"/>
      <c r="G148" s="10"/>
      <c r="H148" s="336"/>
      <c r="I148" s="5">
        <v>64</v>
      </c>
    </row>
    <row r="149" spans="1:9" ht="16" customHeight="1" x14ac:dyDescent="0.25">
      <c r="A149" s="81"/>
      <c r="B149" s="93" t="s">
        <v>396</v>
      </c>
      <c r="C149" s="104" t="s">
        <v>476</v>
      </c>
      <c r="D149" s="79" t="s">
        <v>223</v>
      </c>
      <c r="E149" s="5">
        <v>90</v>
      </c>
      <c r="F149" s="336"/>
      <c r="G149" s="10"/>
      <c r="H149" s="336"/>
      <c r="I149" s="5">
        <v>90</v>
      </c>
    </row>
    <row r="150" spans="1:9" ht="16" customHeight="1" x14ac:dyDescent="0.25">
      <c r="A150" s="81"/>
      <c r="B150" s="93" t="s">
        <v>396</v>
      </c>
      <c r="C150" s="104" t="s">
        <v>746</v>
      </c>
      <c r="D150" s="99" t="s">
        <v>224</v>
      </c>
      <c r="E150" s="5">
        <v>67</v>
      </c>
      <c r="F150" s="336"/>
      <c r="G150" s="10"/>
      <c r="H150" s="336"/>
      <c r="I150" s="5">
        <v>67</v>
      </c>
    </row>
    <row r="151" spans="1:9" ht="16" customHeight="1" x14ac:dyDescent="0.25">
      <c r="A151" s="81"/>
      <c r="B151" s="93" t="s">
        <v>396</v>
      </c>
      <c r="C151" s="104" t="s">
        <v>477</v>
      </c>
      <c r="D151" s="79" t="s">
        <v>225</v>
      </c>
      <c r="E151" s="5">
        <v>91</v>
      </c>
      <c r="F151" s="336"/>
      <c r="G151" s="10"/>
      <c r="H151" s="336"/>
      <c r="I151" s="5">
        <v>91</v>
      </c>
    </row>
    <row r="152" spans="1:9" ht="16" customHeight="1" x14ac:dyDescent="0.25">
      <c r="A152" s="81"/>
      <c r="B152" s="93" t="s">
        <v>396</v>
      </c>
      <c r="C152" s="104" t="s">
        <v>470</v>
      </c>
      <c r="D152" s="79" t="s">
        <v>215</v>
      </c>
      <c r="E152" s="5">
        <v>86</v>
      </c>
      <c r="F152" s="336"/>
      <c r="G152" s="10"/>
      <c r="H152" s="336"/>
      <c r="I152" s="5">
        <v>86</v>
      </c>
    </row>
    <row r="153" spans="1:9" ht="16" customHeight="1" x14ac:dyDescent="0.25">
      <c r="A153" s="81"/>
      <c r="B153" s="93" t="s">
        <v>396</v>
      </c>
      <c r="C153" s="104" t="s">
        <v>472</v>
      </c>
      <c r="D153" s="79" t="s">
        <v>217</v>
      </c>
      <c r="E153" s="5">
        <v>92</v>
      </c>
      <c r="F153" s="336"/>
      <c r="G153" s="10"/>
      <c r="H153" s="336"/>
      <c r="I153" s="5">
        <v>92</v>
      </c>
    </row>
    <row r="154" spans="1:9" ht="16" customHeight="1" x14ac:dyDescent="0.25">
      <c r="A154" s="81"/>
      <c r="B154" s="93" t="s">
        <v>396</v>
      </c>
      <c r="C154" s="104" t="s">
        <v>81</v>
      </c>
      <c r="D154" s="79" t="s">
        <v>82</v>
      </c>
      <c r="E154" s="5">
        <v>69</v>
      </c>
      <c r="F154" s="336"/>
      <c r="G154" s="10"/>
      <c r="H154" s="336"/>
      <c r="I154" s="5">
        <v>69</v>
      </c>
    </row>
    <row r="155" spans="1:9" ht="16" customHeight="1" x14ac:dyDescent="0.25">
      <c r="A155" s="81"/>
      <c r="B155" s="93" t="s">
        <v>396</v>
      </c>
      <c r="C155" s="104" t="s">
        <v>345</v>
      </c>
      <c r="D155" s="79" t="s">
        <v>226</v>
      </c>
      <c r="E155" s="5">
        <v>233</v>
      </c>
      <c r="F155" s="336"/>
      <c r="G155" s="10"/>
      <c r="H155" s="336"/>
      <c r="I155" s="5">
        <v>233</v>
      </c>
    </row>
    <row r="156" spans="1:9" ht="16" customHeight="1" x14ac:dyDescent="0.25">
      <c r="A156" s="81"/>
      <c r="B156" s="93" t="s">
        <v>396</v>
      </c>
      <c r="C156" s="104" t="s">
        <v>747</v>
      </c>
      <c r="D156" s="99" t="s">
        <v>227</v>
      </c>
      <c r="E156" s="5">
        <v>70</v>
      </c>
      <c r="F156" s="336"/>
      <c r="G156" s="10"/>
      <c r="H156" s="336"/>
      <c r="I156" s="5">
        <v>70</v>
      </c>
    </row>
    <row r="157" spans="1:9" ht="16" customHeight="1" x14ac:dyDescent="0.25">
      <c r="A157" s="81"/>
      <c r="B157" s="93" t="s">
        <v>396</v>
      </c>
      <c r="C157" s="104" t="s">
        <v>748</v>
      </c>
      <c r="D157" s="99" t="s">
        <v>228</v>
      </c>
      <c r="E157" s="5">
        <v>71</v>
      </c>
      <c r="F157" s="336"/>
      <c r="G157" s="10"/>
      <c r="H157" s="336"/>
      <c r="I157" s="5">
        <v>71</v>
      </c>
    </row>
    <row r="158" spans="1:9" ht="16" customHeight="1" x14ac:dyDescent="0.25">
      <c r="A158" s="81"/>
      <c r="B158" s="93" t="s">
        <v>396</v>
      </c>
      <c r="C158" s="104" t="s">
        <v>478</v>
      </c>
      <c r="D158" s="79" t="s">
        <v>229</v>
      </c>
      <c r="E158" s="5">
        <v>94</v>
      </c>
      <c r="F158" s="336"/>
      <c r="G158" s="10"/>
      <c r="H158" s="336"/>
      <c r="I158" s="5">
        <v>94</v>
      </c>
    </row>
    <row r="159" spans="1:9" ht="16" customHeight="1" x14ac:dyDescent="0.25">
      <c r="A159" s="81"/>
      <c r="B159" s="93" t="s">
        <v>396</v>
      </c>
      <c r="C159" s="104" t="s">
        <v>750</v>
      </c>
      <c r="D159" s="79" t="s">
        <v>230</v>
      </c>
      <c r="E159" s="5">
        <v>95</v>
      </c>
      <c r="F159" s="336"/>
      <c r="G159" s="10"/>
      <c r="H159" s="336"/>
      <c r="I159" s="5">
        <v>95</v>
      </c>
    </row>
    <row r="160" spans="1:9" ht="16" customHeight="1" x14ac:dyDescent="0.25">
      <c r="A160" s="81"/>
      <c r="B160" s="93" t="s">
        <v>396</v>
      </c>
      <c r="C160" s="104" t="s">
        <v>751</v>
      </c>
      <c r="D160" s="306" t="s">
        <v>532</v>
      </c>
      <c r="E160" s="5">
        <v>78</v>
      </c>
      <c r="F160" s="336"/>
      <c r="G160" s="10"/>
      <c r="H160" s="336"/>
      <c r="I160" s="5">
        <v>78</v>
      </c>
    </row>
    <row r="161" spans="1:9" ht="16" customHeight="1" x14ac:dyDescent="0.25">
      <c r="A161" s="81"/>
      <c r="B161" s="93" t="s">
        <v>396</v>
      </c>
      <c r="C161" s="104" t="s">
        <v>752</v>
      </c>
      <c r="D161" s="99" t="s">
        <v>231</v>
      </c>
      <c r="E161" s="5">
        <v>96</v>
      </c>
      <c r="F161" s="336"/>
      <c r="G161" s="10"/>
      <c r="H161" s="336"/>
      <c r="I161" s="5">
        <v>96</v>
      </c>
    </row>
    <row r="162" spans="1:9" ht="16" customHeight="1" x14ac:dyDescent="0.25">
      <c r="A162" s="81"/>
      <c r="B162" s="93" t="s">
        <v>396</v>
      </c>
      <c r="C162" s="104" t="s">
        <v>479</v>
      </c>
      <c r="D162" s="79" t="s">
        <v>232</v>
      </c>
      <c r="E162" s="5">
        <v>97</v>
      </c>
      <c r="F162" s="336"/>
      <c r="G162" s="10"/>
      <c r="H162" s="336"/>
      <c r="I162" s="5">
        <v>97</v>
      </c>
    </row>
    <row r="163" spans="1:9" ht="16" customHeight="1" x14ac:dyDescent="0.25">
      <c r="A163" s="81"/>
      <c r="B163" s="93" t="s">
        <v>396</v>
      </c>
      <c r="C163" s="104" t="s">
        <v>844</v>
      </c>
      <c r="D163" s="79" t="s">
        <v>233</v>
      </c>
      <c r="E163" s="5">
        <v>98</v>
      </c>
      <c r="F163" s="336"/>
      <c r="G163" s="10"/>
      <c r="H163" s="336"/>
      <c r="I163" s="5">
        <v>98</v>
      </c>
    </row>
    <row r="164" spans="1:9" ht="35.15" customHeight="1" thickBot="1" x14ac:dyDescent="0.35">
      <c r="A164" s="81"/>
      <c r="B164" s="120" t="s">
        <v>397</v>
      </c>
      <c r="C164" s="108"/>
      <c r="D164" s="119" t="s">
        <v>1008</v>
      </c>
      <c r="E164" s="5"/>
      <c r="F164" s="360">
        <f>SUM(F165:F177)</f>
        <v>0</v>
      </c>
      <c r="G164" s="272">
        <f>SUM(G165:G177)</f>
        <v>0</v>
      </c>
      <c r="H164" s="360">
        <f>SUM(H165:H177)</f>
        <v>0</v>
      </c>
      <c r="I164" s="5"/>
    </row>
    <row r="165" spans="1:9" ht="16" customHeight="1" thickTop="1" x14ac:dyDescent="0.25">
      <c r="A165" s="81"/>
      <c r="B165" s="93" t="s">
        <v>397</v>
      </c>
      <c r="C165" s="104" t="s">
        <v>84</v>
      </c>
      <c r="D165" s="65" t="s">
        <v>85</v>
      </c>
      <c r="E165" s="5">
        <v>55</v>
      </c>
      <c r="F165" s="336"/>
      <c r="G165" s="10"/>
      <c r="H165" s="336"/>
      <c r="I165" s="5">
        <v>55</v>
      </c>
    </row>
    <row r="166" spans="1:9" ht="16" customHeight="1" x14ac:dyDescent="0.25">
      <c r="A166" s="81"/>
      <c r="B166" s="93" t="s">
        <v>397</v>
      </c>
      <c r="C166" s="104" t="s">
        <v>480</v>
      </c>
      <c r="D166" s="65" t="s">
        <v>235</v>
      </c>
      <c r="E166" s="5">
        <v>57</v>
      </c>
      <c r="F166" s="336"/>
      <c r="G166" s="10"/>
      <c r="H166" s="336"/>
      <c r="I166" s="5">
        <v>57</v>
      </c>
    </row>
    <row r="167" spans="1:9" ht="16" customHeight="1" x14ac:dyDescent="0.25">
      <c r="A167" s="81"/>
      <c r="B167" s="93" t="s">
        <v>397</v>
      </c>
      <c r="C167" s="104" t="s">
        <v>86</v>
      </c>
      <c r="D167" s="65" t="s">
        <v>87</v>
      </c>
      <c r="E167" s="5">
        <v>58</v>
      </c>
      <c r="F167" s="336"/>
      <c r="G167" s="10"/>
      <c r="H167" s="336"/>
      <c r="I167" s="5">
        <v>58</v>
      </c>
    </row>
    <row r="168" spans="1:9" ht="16" customHeight="1" x14ac:dyDescent="0.25">
      <c r="A168" s="81"/>
      <c r="B168" s="93" t="s">
        <v>397</v>
      </c>
      <c r="C168" s="104" t="s">
        <v>88</v>
      </c>
      <c r="D168" s="65" t="s">
        <v>89</v>
      </c>
      <c r="E168" s="5">
        <v>59</v>
      </c>
      <c r="F168" s="336"/>
      <c r="G168" s="10"/>
      <c r="H168" s="336"/>
      <c r="I168" s="5">
        <v>59</v>
      </c>
    </row>
    <row r="169" spans="1:9" ht="16" customHeight="1" x14ac:dyDescent="0.25">
      <c r="A169" s="81"/>
      <c r="B169" s="93" t="s">
        <v>397</v>
      </c>
      <c r="C169" s="104" t="s">
        <v>753</v>
      </c>
      <c r="D169" s="98" t="s">
        <v>237</v>
      </c>
      <c r="E169" s="5">
        <v>61</v>
      </c>
      <c r="F169" s="336"/>
      <c r="G169" s="10"/>
      <c r="H169" s="336"/>
      <c r="I169" s="5">
        <v>61</v>
      </c>
    </row>
    <row r="170" spans="1:9" ht="16" customHeight="1" x14ac:dyDescent="0.25">
      <c r="A170" s="81"/>
      <c r="B170" s="93" t="s">
        <v>397</v>
      </c>
      <c r="C170" s="104" t="s">
        <v>837</v>
      </c>
      <c r="D170" s="65" t="s">
        <v>238</v>
      </c>
      <c r="E170" s="5">
        <v>63</v>
      </c>
      <c r="F170" s="336"/>
      <c r="G170" s="10"/>
      <c r="H170" s="336"/>
      <c r="I170" s="5">
        <v>63</v>
      </c>
    </row>
    <row r="171" spans="1:9" ht="16" customHeight="1" x14ac:dyDescent="0.25">
      <c r="A171" s="81"/>
      <c r="B171" s="93" t="s">
        <v>397</v>
      </c>
      <c r="C171" s="104" t="s">
        <v>482</v>
      </c>
      <c r="D171" s="65" t="s">
        <v>239</v>
      </c>
      <c r="E171" s="5">
        <v>65</v>
      </c>
      <c r="F171" s="336"/>
      <c r="G171" s="10"/>
      <c r="H171" s="336"/>
      <c r="I171" s="5">
        <v>65</v>
      </c>
    </row>
    <row r="172" spans="1:9" ht="16" customHeight="1" x14ac:dyDescent="0.25">
      <c r="A172" s="81"/>
      <c r="B172" s="93" t="s">
        <v>397</v>
      </c>
      <c r="C172" s="104" t="s">
        <v>481</v>
      </c>
      <c r="D172" s="65" t="s">
        <v>236</v>
      </c>
      <c r="E172" s="5">
        <v>68</v>
      </c>
      <c r="F172" s="336"/>
      <c r="G172" s="10"/>
      <c r="H172" s="336"/>
      <c r="I172" s="5">
        <v>68</v>
      </c>
    </row>
    <row r="173" spans="1:9" ht="16" customHeight="1" x14ac:dyDescent="0.25">
      <c r="A173" s="81"/>
      <c r="B173" s="93" t="s">
        <v>397</v>
      </c>
      <c r="C173" s="104" t="s">
        <v>483</v>
      </c>
      <c r="D173" s="65" t="s">
        <v>240</v>
      </c>
      <c r="E173" s="5">
        <v>72</v>
      </c>
      <c r="F173" s="336"/>
      <c r="G173" s="10"/>
      <c r="H173" s="336"/>
      <c r="I173" s="5">
        <v>72</v>
      </c>
    </row>
    <row r="174" spans="1:9" ht="16" customHeight="1" x14ac:dyDescent="0.25">
      <c r="A174" s="81"/>
      <c r="B174" s="93" t="s">
        <v>397</v>
      </c>
      <c r="C174" s="101" t="s">
        <v>484</v>
      </c>
      <c r="D174" s="65" t="s">
        <v>241</v>
      </c>
      <c r="E174" s="5">
        <v>73</v>
      </c>
      <c r="F174" s="336"/>
      <c r="G174" s="10"/>
      <c r="H174" s="336"/>
      <c r="I174" s="5">
        <v>73</v>
      </c>
    </row>
    <row r="175" spans="1:9" ht="16" customHeight="1" x14ac:dyDescent="0.25">
      <c r="A175" s="81"/>
      <c r="B175" s="93" t="s">
        <v>397</v>
      </c>
      <c r="C175" s="101" t="s">
        <v>485</v>
      </c>
      <c r="D175" s="65" t="s">
        <v>242</v>
      </c>
      <c r="E175" s="5">
        <v>74</v>
      </c>
      <c r="F175" s="336"/>
      <c r="G175" s="10"/>
      <c r="H175" s="336"/>
      <c r="I175" s="5">
        <v>74</v>
      </c>
    </row>
    <row r="176" spans="1:9" ht="16" customHeight="1" x14ac:dyDescent="0.25">
      <c r="A176" s="81"/>
      <c r="B176" s="93" t="s">
        <v>397</v>
      </c>
      <c r="C176" s="101" t="s">
        <v>90</v>
      </c>
      <c r="D176" s="65" t="s">
        <v>91</v>
      </c>
      <c r="E176" s="5">
        <v>75</v>
      </c>
      <c r="F176" s="336"/>
      <c r="G176" s="10"/>
      <c r="H176" s="336"/>
      <c r="I176" s="5">
        <v>75</v>
      </c>
    </row>
    <row r="177" spans="1:9" ht="16" customHeight="1" x14ac:dyDescent="0.25">
      <c r="A177" s="81"/>
      <c r="B177" s="93" t="s">
        <v>397</v>
      </c>
      <c r="C177" s="101" t="s">
        <v>92</v>
      </c>
      <c r="D177" s="65" t="s">
        <v>93</v>
      </c>
      <c r="E177" s="5">
        <v>76</v>
      </c>
      <c r="F177" s="336"/>
      <c r="G177" s="10"/>
      <c r="H177" s="336"/>
      <c r="I177" s="5">
        <v>76</v>
      </c>
    </row>
    <row r="178" spans="1:9" ht="35.15" customHeight="1" thickBot="1" x14ac:dyDescent="0.35">
      <c r="A178" s="81"/>
      <c r="B178" s="115" t="s">
        <v>401</v>
      </c>
      <c r="C178" s="110"/>
      <c r="D178" s="111" t="s">
        <v>963</v>
      </c>
      <c r="E178" s="9"/>
      <c r="F178" s="360">
        <f>SUM(F179,F196)</f>
        <v>0</v>
      </c>
      <c r="G178" s="272">
        <f>SUM(G179,G196)</f>
        <v>0</v>
      </c>
      <c r="H178" s="360">
        <f>SUM(H179,H196)</f>
        <v>0</v>
      </c>
      <c r="I178" s="9"/>
    </row>
    <row r="179" spans="1:9" ht="35.15" customHeight="1" thickTop="1" thickBot="1" x14ac:dyDescent="0.35">
      <c r="A179" s="81"/>
      <c r="B179" s="112" t="s">
        <v>398</v>
      </c>
      <c r="C179" s="117"/>
      <c r="D179" s="118" t="s">
        <v>1009</v>
      </c>
      <c r="E179" s="5"/>
      <c r="F179" s="360">
        <f>SUM(F180:F195)</f>
        <v>0</v>
      </c>
      <c r="G179" s="272">
        <f>SUM(G180:G195)</f>
        <v>0</v>
      </c>
      <c r="H179" s="360">
        <f>SUM(H180:H195)</f>
        <v>0</v>
      </c>
      <c r="I179" s="5"/>
    </row>
    <row r="180" spans="1:9" ht="16" customHeight="1" thickTop="1" x14ac:dyDescent="0.25">
      <c r="A180" s="81"/>
      <c r="B180" s="93" t="s">
        <v>398</v>
      </c>
      <c r="C180" s="174" t="s">
        <v>490</v>
      </c>
      <c r="D180" s="65" t="s">
        <v>251</v>
      </c>
      <c r="E180" s="5">
        <v>37</v>
      </c>
      <c r="F180" s="336"/>
      <c r="G180" s="10"/>
      <c r="H180" s="336"/>
      <c r="I180" s="5">
        <v>37</v>
      </c>
    </row>
    <row r="181" spans="1:9" ht="16" customHeight="1" x14ac:dyDescent="0.25">
      <c r="A181" s="81"/>
      <c r="B181" s="93" t="s">
        <v>398</v>
      </c>
      <c r="C181" s="103" t="s">
        <v>491</v>
      </c>
      <c r="D181" s="65" t="s">
        <v>252</v>
      </c>
      <c r="E181" s="5">
        <v>38</v>
      </c>
      <c r="F181" s="336"/>
      <c r="G181" s="10"/>
      <c r="H181" s="336"/>
      <c r="I181" s="5">
        <v>38</v>
      </c>
    </row>
    <row r="182" spans="1:9" ht="16" customHeight="1" x14ac:dyDescent="0.25">
      <c r="A182" s="81"/>
      <c r="B182" s="93" t="s">
        <v>398</v>
      </c>
      <c r="C182" s="174" t="s">
        <v>334</v>
      </c>
      <c r="D182" s="65" t="s">
        <v>243</v>
      </c>
      <c r="E182" s="5">
        <v>172</v>
      </c>
      <c r="F182" s="336"/>
      <c r="G182" s="10"/>
      <c r="H182" s="336"/>
      <c r="I182" s="5">
        <v>172</v>
      </c>
    </row>
    <row r="183" spans="1:9" ht="16" customHeight="1" x14ac:dyDescent="0.25">
      <c r="A183" s="81"/>
      <c r="B183" s="93" t="s">
        <v>398</v>
      </c>
      <c r="C183" s="174" t="s">
        <v>492</v>
      </c>
      <c r="D183" s="65" t="s">
        <v>253</v>
      </c>
      <c r="E183" s="5">
        <v>40</v>
      </c>
      <c r="F183" s="336"/>
      <c r="G183" s="10"/>
      <c r="H183" s="336"/>
      <c r="I183" s="5">
        <v>40</v>
      </c>
    </row>
    <row r="184" spans="1:9" ht="16" customHeight="1" x14ac:dyDescent="0.25">
      <c r="A184" s="81"/>
      <c r="B184" s="93" t="s">
        <v>398</v>
      </c>
      <c r="C184" s="174" t="s">
        <v>486</v>
      </c>
      <c r="D184" s="65" t="s">
        <v>244</v>
      </c>
      <c r="E184" s="5">
        <v>181</v>
      </c>
      <c r="F184" s="336"/>
      <c r="G184" s="10"/>
      <c r="H184" s="336"/>
      <c r="I184" s="5">
        <v>181</v>
      </c>
    </row>
    <row r="185" spans="1:9" ht="16" customHeight="1" x14ac:dyDescent="0.25">
      <c r="A185" s="81"/>
      <c r="B185" s="93" t="s">
        <v>398</v>
      </c>
      <c r="C185" s="104" t="s">
        <v>95</v>
      </c>
      <c r="D185" s="65" t="s">
        <v>96</v>
      </c>
      <c r="E185" s="5">
        <v>183</v>
      </c>
      <c r="F185" s="336"/>
      <c r="G185" s="10"/>
      <c r="H185" s="336"/>
      <c r="I185" s="5">
        <v>183</v>
      </c>
    </row>
    <row r="186" spans="1:9" ht="16" customHeight="1" x14ac:dyDescent="0.25">
      <c r="A186" s="81"/>
      <c r="B186" s="93" t="s">
        <v>398</v>
      </c>
      <c r="C186" s="174" t="s">
        <v>754</v>
      </c>
      <c r="D186" s="98" t="s">
        <v>250</v>
      </c>
      <c r="E186" s="5">
        <v>185</v>
      </c>
      <c r="F186" s="336"/>
      <c r="G186" s="10"/>
      <c r="H186" s="336"/>
      <c r="I186" s="5">
        <v>185</v>
      </c>
    </row>
    <row r="187" spans="1:9" ht="16" customHeight="1" x14ac:dyDescent="0.25">
      <c r="A187" s="81"/>
      <c r="B187" s="93" t="s">
        <v>398</v>
      </c>
      <c r="C187" s="174" t="s">
        <v>493</v>
      </c>
      <c r="D187" s="65" t="s">
        <v>254</v>
      </c>
      <c r="E187" s="5">
        <v>186</v>
      </c>
      <c r="F187" s="336"/>
      <c r="G187" s="10"/>
      <c r="H187" s="336"/>
      <c r="I187" s="5">
        <v>186</v>
      </c>
    </row>
    <row r="188" spans="1:9" ht="16" customHeight="1" x14ac:dyDescent="0.25">
      <c r="A188" s="81"/>
      <c r="B188" s="93" t="s">
        <v>398</v>
      </c>
      <c r="C188" s="174" t="s">
        <v>488</v>
      </c>
      <c r="D188" s="65" t="s">
        <v>247</v>
      </c>
      <c r="E188" s="5">
        <v>188</v>
      </c>
      <c r="F188" s="336"/>
      <c r="G188" s="10"/>
      <c r="H188" s="336"/>
      <c r="I188" s="5">
        <v>188</v>
      </c>
    </row>
    <row r="189" spans="1:9" ht="16" customHeight="1" x14ac:dyDescent="0.25">
      <c r="A189" s="81"/>
      <c r="B189" s="93" t="s">
        <v>398</v>
      </c>
      <c r="C189" s="174" t="s">
        <v>487</v>
      </c>
      <c r="D189" s="65" t="s">
        <v>245</v>
      </c>
      <c r="E189" s="5">
        <v>189</v>
      </c>
      <c r="F189" s="336"/>
      <c r="G189" s="10"/>
      <c r="H189" s="336"/>
      <c r="I189" s="5">
        <v>189</v>
      </c>
    </row>
    <row r="190" spans="1:9" ht="16" customHeight="1" x14ac:dyDescent="0.25">
      <c r="A190" s="81"/>
      <c r="B190" s="93" t="s">
        <v>398</v>
      </c>
      <c r="C190" s="174" t="s">
        <v>343</v>
      </c>
      <c r="D190" s="65" t="s">
        <v>255</v>
      </c>
      <c r="E190" s="5">
        <v>193</v>
      </c>
      <c r="F190" s="336"/>
      <c r="G190" s="10"/>
      <c r="H190" s="336"/>
      <c r="I190" s="5">
        <v>193</v>
      </c>
    </row>
    <row r="191" spans="1:9" ht="16" customHeight="1" x14ac:dyDescent="0.25">
      <c r="A191" s="81"/>
      <c r="B191" s="93" t="s">
        <v>398</v>
      </c>
      <c r="C191" s="174" t="s">
        <v>755</v>
      </c>
      <c r="D191" s="98" t="s">
        <v>246</v>
      </c>
      <c r="E191" s="5">
        <v>201</v>
      </c>
      <c r="F191" s="336"/>
      <c r="G191" s="10"/>
      <c r="H191" s="336"/>
      <c r="I191" s="5">
        <v>201</v>
      </c>
    </row>
    <row r="192" spans="1:9" ht="16" customHeight="1" x14ac:dyDescent="0.25">
      <c r="A192" s="81"/>
      <c r="B192" s="93" t="s">
        <v>398</v>
      </c>
      <c r="C192" s="174" t="s">
        <v>845</v>
      </c>
      <c r="D192" s="98" t="s">
        <v>256</v>
      </c>
      <c r="E192" s="5">
        <v>218</v>
      </c>
      <c r="F192" s="336"/>
      <c r="G192" s="10"/>
      <c r="H192" s="336"/>
      <c r="I192" s="5">
        <v>218</v>
      </c>
    </row>
    <row r="193" spans="1:9" ht="16" customHeight="1" x14ac:dyDescent="0.25">
      <c r="A193" s="81"/>
      <c r="B193" s="93" t="s">
        <v>398</v>
      </c>
      <c r="C193" s="174" t="s">
        <v>489</v>
      </c>
      <c r="D193" s="65" t="s">
        <v>248</v>
      </c>
      <c r="E193" s="5">
        <v>204</v>
      </c>
      <c r="F193" s="336"/>
      <c r="G193" s="10"/>
      <c r="H193" s="336"/>
      <c r="I193" s="5">
        <v>204</v>
      </c>
    </row>
    <row r="194" spans="1:9" ht="16" customHeight="1" x14ac:dyDescent="0.25">
      <c r="A194" s="81"/>
      <c r="B194" s="93" t="s">
        <v>398</v>
      </c>
      <c r="C194" s="174" t="s">
        <v>756</v>
      </c>
      <c r="D194" s="65" t="s">
        <v>257</v>
      </c>
      <c r="E194" s="5">
        <v>207</v>
      </c>
      <c r="F194" s="336"/>
      <c r="G194" s="10"/>
      <c r="H194" s="336"/>
      <c r="I194" s="5">
        <v>207</v>
      </c>
    </row>
    <row r="195" spans="1:9" ht="16" customHeight="1" x14ac:dyDescent="0.25">
      <c r="A195" s="81"/>
      <c r="B195" s="93" t="s">
        <v>398</v>
      </c>
      <c r="C195" s="174" t="s">
        <v>757</v>
      </c>
      <c r="D195" s="98" t="s">
        <v>249</v>
      </c>
      <c r="E195" s="5">
        <v>211</v>
      </c>
      <c r="F195" s="336"/>
      <c r="G195" s="10"/>
      <c r="H195" s="336"/>
      <c r="I195" s="5">
        <v>211</v>
      </c>
    </row>
    <row r="196" spans="1:9" ht="35.15" customHeight="1" thickBot="1" x14ac:dyDescent="0.35">
      <c r="A196" s="81"/>
      <c r="B196" s="120" t="s">
        <v>406</v>
      </c>
      <c r="C196" s="121"/>
      <c r="D196" s="119" t="s">
        <v>1010</v>
      </c>
      <c r="E196" s="5"/>
      <c r="F196" s="360">
        <f>SUM(F197:F229)</f>
        <v>0</v>
      </c>
      <c r="G196" s="272">
        <f>SUM(G197:G229)</f>
        <v>0</v>
      </c>
      <c r="H196" s="360">
        <f>SUM(H197:H229)</f>
        <v>0</v>
      </c>
      <c r="I196" s="5"/>
    </row>
    <row r="197" spans="1:9" ht="16" customHeight="1" thickTop="1" x14ac:dyDescent="0.25">
      <c r="A197" s="81"/>
      <c r="B197" s="93" t="s">
        <v>406</v>
      </c>
      <c r="C197" s="104" t="s">
        <v>494</v>
      </c>
      <c r="D197" s="65" t="s">
        <v>258</v>
      </c>
      <c r="E197" s="5">
        <v>171</v>
      </c>
      <c r="F197" s="336"/>
      <c r="G197" s="10"/>
      <c r="H197" s="336"/>
      <c r="I197" s="5">
        <v>171</v>
      </c>
    </row>
    <row r="198" spans="1:9" ht="16" customHeight="1" x14ac:dyDescent="0.25">
      <c r="A198" s="81"/>
      <c r="B198" s="93" t="s">
        <v>406</v>
      </c>
      <c r="C198" s="104" t="s">
        <v>495</v>
      </c>
      <c r="D198" s="65" t="s">
        <v>259</v>
      </c>
      <c r="E198" s="5">
        <v>173</v>
      </c>
      <c r="F198" s="336"/>
      <c r="G198" s="10"/>
      <c r="H198" s="336"/>
      <c r="I198" s="5">
        <v>173</v>
      </c>
    </row>
    <row r="199" spans="1:9" ht="16" customHeight="1" x14ac:dyDescent="0.25">
      <c r="A199" s="81"/>
      <c r="B199" s="93" t="s">
        <v>406</v>
      </c>
      <c r="C199" s="104" t="s">
        <v>496</v>
      </c>
      <c r="D199" s="65" t="s">
        <v>260</v>
      </c>
      <c r="E199" s="5">
        <v>174</v>
      </c>
      <c r="F199" s="336"/>
      <c r="G199" s="10"/>
      <c r="H199" s="336"/>
      <c r="I199" s="5">
        <v>174</v>
      </c>
    </row>
    <row r="200" spans="1:9" ht="16" customHeight="1" x14ac:dyDescent="0.25">
      <c r="A200" s="81"/>
      <c r="B200" s="93" t="s">
        <v>406</v>
      </c>
      <c r="C200" s="104" t="s">
        <v>847</v>
      </c>
      <c r="D200" s="65" t="s">
        <v>261</v>
      </c>
      <c r="E200" s="5">
        <v>176</v>
      </c>
      <c r="F200" s="336"/>
      <c r="G200" s="10"/>
      <c r="H200" s="336"/>
      <c r="I200" s="5">
        <v>176</v>
      </c>
    </row>
    <row r="201" spans="1:9" ht="16" customHeight="1" x14ac:dyDescent="0.25">
      <c r="A201" s="81"/>
      <c r="B201" s="93" t="s">
        <v>406</v>
      </c>
      <c r="C201" s="104" t="s">
        <v>98</v>
      </c>
      <c r="D201" s="65" t="s">
        <v>99</v>
      </c>
      <c r="E201" s="5">
        <v>177</v>
      </c>
      <c r="F201" s="336"/>
      <c r="G201" s="10"/>
      <c r="H201" s="336"/>
      <c r="I201" s="5">
        <v>177</v>
      </c>
    </row>
    <row r="202" spans="1:9" ht="16" customHeight="1" x14ac:dyDescent="0.25">
      <c r="A202" s="81"/>
      <c r="B202" s="93" t="s">
        <v>406</v>
      </c>
      <c r="C202" s="104" t="s">
        <v>848</v>
      </c>
      <c r="D202" s="65" t="s">
        <v>100</v>
      </c>
      <c r="E202" s="5">
        <v>178</v>
      </c>
      <c r="F202" s="336"/>
      <c r="G202" s="10"/>
      <c r="H202" s="336"/>
      <c r="I202" s="5">
        <v>178</v>
      </c>
    </row>
    <row r="203" spans="1:9" ht="16" customHeight="1" x14ac:dyDescent="0.25">
      <c r="A203" s="81"/>
      <c r="B203" s="93" t="s">
        <v>406</v>
      </c>
      <c r="C203" s="104" t="s">
        <v>368</v>
      </c>
      <c r="D203" s="98" t="s">
        <v>101</v>
      </c>
      <c r="E203" s="5">
        <v>179</v>
      </c>
      <c r="F203" s="336"/>
      <c r="G203" s="10"/>
      <c r="H203" s="336"/>
      <c r="I203" s="5">
        <v>179</v>
      </c>
    </row>
    <row r="204" spans="1:9" ht="16" customHeight="1" x14ac:dyDescent="0.25">
      <c r="A204" s="81"/>
      <c r="B204" s="93" t="s">
        <v>406</v>
      </c>
      <c r="C204" s="104" t="s">
        <v>102</v>
      </c>
      <c r="D204" s="65" t="s">
        <v>103</v>
      </c>
      <c r="E204" s="5">
        <v>180</v>
      </c>
      <c r="F204" s="336"/>
      <c r="G204" s="10"/>
      <c r="H204" s="336"/>
      <c r="I204" s="5">
        <v>180</v>
      </c>
    </row>
    <row r="205" spans="1:9" s="439" customFormat="1" ht="16" customHeight="1" x14ac:dyDescent="0.25">
      <c r="A205" s="81"/>
      <c r="B205" s="93" t="s">
        <v>406</v>
      </c>
      <c r="C205" s="174" t="s">
        <v>846</v>
      </c>
      <c r="D205" s="65" t="s">
        <v>97</v>
      </c>
      <c r="E205" s="5">
        <v>182</v>
      </c>
      <c r="F205" s="336"/>
      <c r="G205" s="10"/>
      <c r="H205" s="336"/>
      <c r="I205" s="5">
        <v>182</v>
      </c>
    </row>
    <row r="206" spans="1:9" ht="16" customHeight="1" x14ac:dyDescent="0.25">
      <c r="A206" s="81"/>
      <c r="B206" s="93" t="s">
        <v>406</v>
      </c>
      <c r="C206" s="104" t="s">
        <v>104</v>
      </c>
      <c r="D206" s="65" t="s">
        <v>105</v>
      </c>
      <c r="E206" s="5">
        <v>184</v>
      </c>
      <c r="F206" s="336"/>
      <c r="G206" s="10"/>
      <c r="H206" s="336"/>
      <c r="I206" s="5">
        <v>184</v>
      </c>
    </row>
    <row r="207" spans="1:9" ht="16" customHeight="1" x14ac:dyDescent="0.25">
      <c r="A207" s="81"/>
      <c r="B207" s="93" t="s">
        <v>406</v>
      </c>
      <c r="C207" s="104" t="s">
        <v>497</v>
      </c>
      <c r="D207" s="65" t="s">
        <v>262</v>
      </c>
      <c r="E207" s="5">
        <v>187</v>
      </c>
      <c r="F207" s="336"/>
      <c r="G207" s="10"/>
      <c r="H207" s="336"/>
      <c r="I207" s="5">
        <v>187</v>
      </c>
    </row>
    <row r="208" spans="1:9" ht="16" customHeight="1" x14ac:dyDescent="0.25">
      <c r="A208" s="81"/>
      <c r="B208" s="93" t="s">
        <v>406</v>
      </c>
      <c r="C208" s="104" t="s">
        <v>498</v>
      </c>
      <c r="D208" s="65" t="s">
        <v>263</v>
      </c>
      <c r="E208" s="5">
        <v>213</v>
      </c>
      <c r="F208" s="336"/>
      <c r="G208" s="10"/>
      <c r="H208" s="336"/>
      <c r="I208" s="5">
        <v>213</v>
      </c>
    </row>
    <row r="209" spans="1:9" ht="16" customHeight="1" x14ac:dyDescent="0.25">
      <c r="A209" s="81"/>
      <c r="B209" s="93" t="s">
        <v>406</v>
      </c>
      <c r="C209" s="104" t="s">
        <v>854</v>
      </c>
      <c r="D209" s="65" t="s">
        <v>265</v>
      </c>
      <c r="E209" s="5">
        <v>214</v>
      </c>
      <c r="F209" s="336"/>
      <c r="G209" s="10"/>
      <c r="H209" s="336"/>
      <c r="I209" s="5">
        <v>214</v>
      </c>
    </row>
    <row r="210" spans="1:9" ht="16" customHeight="1" x14ac:dyDescent="0.25">
      <c r="A210" s="81"/>
      <c r="B210" s="93" t="s">
        <v>406</v>
      </c>
      <c r="C210" s="104" t="s">
        <v>499</v>
      </c>
      <c r="D210" s="65" t="s">
        <v>264</v>
      </c>
      <c r="E210" s="5">
        <v>190</v>
      </c>
      <c r="F210" s="336"/>
      <c r="G210" s="10"/>
      <c r="H210" s="336"/>
      <c r="I210" s="5">
        <v>190</v>
      </c>
    </row>
    <row r="211" spans="1:9" ht="16" customHeight="1" x14ac:dyDescent="0.25">
      <c r="A211" s="81"/>
      <c r="B211" s="93" t="s">
        <v>406</v>
      </c>
      <c r="C211" s="104" t="s">
        <v>849</v>
      </c>
      <c r="D211" s="65" t="s">
        <v>106</v>
      </c>
      <c r="E211" s="5">
        <v>191</v>
      </c>
      <c r="F211" s="336"/>
      <c r="G211" s="10"/>
      <c r="H211" s="336"/>
      <c r="I211" s="5">
        <v>191</v>
      </c>
    </row>
    <row r="212" spans="1:9" ht="16" customHeight="1" x14ac:dyDescent="0.25">
      <c r="A212" s="81"/>
      <c r="B212" s="93" t="s">
        <v>406</v>
      </c>
      <c r="C212" s="104" t="s">
        <v>500</v>
      </c>
      <c r="D212" s="65" t="s">
        <v>266</v>
      </c>
      <c r="E212" s="5">
        <v>192</v>
      </c>
      <c r="F212" s="336"/>
      <c r="G212" s="10"/>
      <c r="H212" s="336"/>
      <c r="I212" s="5">
        <v>192</v>
      </c>
    </row>
    <row r="213" spans="1:9" ht="16" customHeight="1" x14ac:dyDescent="0.25">
      <c r="A213" s="81"/>
      <c r="B213" s="93" t="s">
        <v>406</v>
      </c>
      <c r="C213" s="104" t="s">
        <v>501</v>
      </c>
      <c r="D213" s="65" t="s">
        <v>267</v>
      </c>
      <c r="E213" s="5">
        <v>194</v>
      </c>
      <c r="F213" s="336"/>
      <c r="G213" s="10"/>
      <c r="H213" s="336"/>
      <c r="I213" s="5">
        <v>194</v>
      </c>
    </row>
    <row r="214" spans="1:9" ht="16" customHeight="1" x14ac:dyDescent="0.25">
      <c r="A214" s="81"/>
      <c r="B214" s="93" t="s">
        <v>406</v>
      </c>
      <c r="C214" s="104" t="s">
        <v>369</v>
      </c>
      <c r="D214" s="98" t="s">
        <v>107</v>
      </c>
      <c r="E214" s="5">
        <v>195</v>
      </c>
      <c r="F214" s="336"/>
      <c r="G214" s="10"/>
      <c r="H214" s="336"/>
      <c r="I214" s="5">
        <v>195</v>
      </c>
    </row>
    <row r="215" spans="1:9" ht="16" customHeight="1" x14ac:dyDescent="0.25">
      <c r="A215" s="81"/>
      <c r="B215" s="93" t="s">
        <v>406</v>
      </c>
      <c r="C215" s="104" t="s">
        <v>346</v>
      </c>
      <c r="D215" s="65" t="s">
        <v>268</v>
      </c>
      <c r="E215" s="5">
        <v>196</v>
      </c>
      <c r="F215" s="336"/>
      <c r="G215" s="10"/>
      <c r="H215" s="336"/>
      <c r="I215" s="5">
        <v>196</v>
      </c>
    </row>
    <row r="216" spans="1:9" ht="16" customHeight="1" x14ac:dyDescent="0.25">
      <c r="A216" s="81"/>
      <c r="B216" s="93" t="s">
        <v>406</v>
      </c>
      <c r="C216" s="104" t="s">
        <v>502</v>
      </c>
      <c r="D216" s="65" t="s">
        <v>269</v>
      </c>
      <c r="E216" s="5">
        <v>197</v>
      </c>
      <c r="F216" s="336"/>
      <c r="G216" s="10"/>
      <c r="H216" s="336"/>
      <c r="I216" s="5">
        <v>197</v>
      </c>
    </row>
    <row r="217" spans="1:9" ht="16" customHeight="1" x14ac:dyDescent="0.25">
      <c r="A217" s="81"/>
      <c r="B217" s="93" t="s">
        <v>406</v>
      </c>
      <c r="C217" s="104" t="s">
        <v>503</v>
      </c>
      <c r="D217" s="65" t="s">
        <v>270</v>
      </c>
      <c r="E217" s="5">
        <v>198</v>
      </c>
      <c r="F217" s="336"/>
      <c r="G217" s="10"/>
      <c r="H217" s="336"/>
      <c r="I217" s="5">
        <v>198</v>
      </c>
    </row>
    <row r="218" spans="1:9" ht="16" customHeight="1" x14ac:dyDescent="0.25">
      <c r="A218" s="81"/>
      <c r="B218" s="93" t="s">
        <v>406</v>
      </c>
      <c r="C218" s="104" t="s">
        <v>504</v>
      </c>
      <c r="D218" s="65" t="s">
        <v>271</v>
      </c>
      <c r="E218" s="5">
        <v>199</v>
      </c>
      <c r="F218" s="336"/>
      <c r="G218" s="10"/>
      <c r="H218" s="336"/>
      <c r="I218" s="5">
        <v>199</v>
      </c>
    </row>
    <row r="219" spans="1:9" ht="16" customHeight="1" x14ac:dyDescent="0.25">
      <c r="A219" s="81"/>
      <c r="B219" s="93" t="s">
        <v>406</v>
      </c>
      <c r="C219" s="104" t="s">
        <v>505</v>
      </c>
      <c r="D219" s="65" t="s">
        <v>272</v>
      </c>
      <c r="E219" s="5">
        <v>202</v>
      </c>
      <c r="F219" s="336"/>
      <c r="G219" s="10"/>
      <c r="H219" s="336"/>
      <c r="I219" s="5">
        <v>202</v>
      </c>
    </row>
    <row r="220" spans="1:9" ht="16" customHeight="1" x14ac:dyDescent="0.25">
      <c r="A220" s="81"/>
      <c r="B220" s="93" t="s">
        <v>406</v>
      </c>
      <c r="C220" s="101" t="s">
        <v>108</v>
      </c>
      <c r="D220" s="65" t="s">
        <v>109</v>
      </c>
      <c r="E220" s="5">
        <v>203</v>
      </c>
      <c r="F220" s="336"/>
      <c r="G220" s="10"/>
      <c r="H220" s="336"/>
      <c r="I220" s="5">
        <v>203</v>
      </c>
    </row>
    <row r="221" spans="1:9" ht="16" customHeight="1" x14ac:dyDescent="0.25">
      <c r="A221" s="81"/>
      <c r="B221" s="93" t="s">
        <v>406</v>
      </c>
      <c r="C221" s="101" t="s">
        <v>110</v>
      </c>
      <c r="D221" s="65" t="s">
        <v>111</v>
      </c>
      <c r="E221" s="5">
        <v>205</v>
      </c>
      <c r="F221" s="336"/>
      <c r="G221" s="10"/>
      <c r="H221" s="336"/>
      <c r="I221" s="5">
        <v>205</v>
      </c>
    </row>
    <row r="222" spans="1:9" ht="16" customHeight="1" x14ac:dyDescent="0.25">
      <c r="A222" s="81"/>
      <c r="B222" s="93" t="s">
        <v>406</v>
      </c>
      <c r="C222" s="101" t="s">
        <v>506</v>
      </c>
      <c r="D222" s="65" t="s">
        <v>273</v>
      </c>
      <c r="E222" s="5">
        <v>206</v>
      </c>
      <c r="F222" s="336"/>
      <c r="G222" s="10"/>
      <c r="H222" s="336"/>
      <c r="I222" s="5">
        <v>206</v>
      </c>
    </row>
    <row r="223" spans="1:9" ht="16" customHeight="1" x14ac:dyDescent="0.25">
      <c r="A223" s="81"/>
      <c r="B223" s="93" t="s">
        <v>406</v>
      </c>
      <c r="C223" s="101" t="s">
        <v>507</v>
      </c>
      <c r="D223" s="65" t="s">
        <v>274</v>
      </c>
      <c r="E223" s="5">
        <v>215</v>
      </c>
      <c r="F223" s="336"/>
      <c r="G223" s="10"/>
      <c r="H223" s="336"/>
      <c r="I223" s="5">
        <v>215</v>
      </c>
    </row>
    <row r="224" spans="1:9" ht="16" customHeight="1" x14ac:dyDescent="0.25">
      <c r="A224" s="81"/>
      <c r="B224" s="93" t="s">
        <v>406</v>
      </c>
      <c r="C224" s="101" t="s">
        <v>392</v>
      </c>
      <c r="D224" s="98" t="s">
        <v>112</v>
      </c>
      <c r="E224" s="5">
        <v>208</v>
      </c>
      <c r="F224" s="336"/>
      <c r="G224" s="10"/>
      <c r="H224" s="336"/>
      <c r="I224" s="5">
        <v>208</v>
      </c>
    </row>
    <row r="225" spans="1:9" ht="16" customHeight="1" x14ac:dyDescent="0.25">
      <c r="A225" s="81"/>
      <c r="B225" s="93" t="s">
        <v>406</v>
      </c>
      <c r="C225" s="101" t="s">
        <v>113</v>
      </c>
      <c r="D225" s="65" t="s">
        <v>114</v>
      </c>
      <c r="E225" s="5">
        <v>209</v>
      </c>
      <c r="F225" s="336"/>
      <c r="G225" s="10"/>
      <c r="H225" s="336"/>
      <c r="I225" s="5">
        <v>209</v>
      </c>
    </row>
    <row r="226" spans="1:9" ht="16" customHeight="1" x14ac:dyDescent="0.25">
      <c r="A226" s="81"/>
      <c r="B226" s="93" t="s">
        <v>406</v>
      </c>
      <c r="C226" s="101" t="s">
        <v>767</v>
      </c>
      <c r="D226" s="98" t="s">
        <v>275</v>
      </c>
      <c r="E226" s="5">
        <v>231</v>
      </c>
      <c r="F226" s="336"/>
      <c r="G226" s="10"/>
      <c r="H226" s="336"/>
      <c r="I226" s="5">
        <v>231</v>
      </c>
    </row>
    <row r="227" spans="1:9" ht="16" customHeight="1" x14ac:dyDescent="0.25">
      <c r="A227" s="81"/>
      <c r="B227" s="93" t="s">
        <v>406</v>
      </c>
      <c r="C227" s="101" t="s">
        <v>508</v>
      </c>
      <c r="D227" s="65" t="s">
        <v>276</v>
      </c>
      <c r="E227" s="5">
        <v>216</v>
      </c>
      <c r="F227" s="336"/>
      <c r="G227" s="10"/>
      <c r="H227" s="336"/>
      <c r="I227" s="5">
        <v>216</v>
      </c>
    </row>
    <row r="228" spans="1:9" ht="16" customHeight="1" x14ac:dyDescent="0.25">
      <c r="A228" s="81"/>
      <c r="B228" s="93" t="s">
        <v>406</v>
      </c>
      <c r="C228" s="101" t="s">
        <v>509</v>
      </c>
      <c r="D228" s="65" t="s">
        <v>277</v>
      </c>
      <c r="E228" s="5">
        <v>217</v>
      </c>
      <c r="F228" s="336"/>
      <c r="G228" s="10"/>
      <c r="H228" s="336"/>
      <c r="I228" s="5">
        <v>217</v>
      </c>
    </row>
    <row r="229" spans="1:9" ht="16" customHeight="1" x14ac:dyDescent="0.25">
      <c r="A229" s="81"/>
      <c r="B229" s="93" t="s">
        <v>406</v>
      </c>
      <c r="C229" s="101" t="s">
        <v>510</v>
      </c>
      <c r="D229" s="65" t="s">
        <v>278</v>
      </c>
      <c r="E229" s="5">
        <v>212</v>
      </c>
      <c r="F229" s="336"/>
      <c r="G229" s="10"/>
      <c r="H229" s="336"/>
      <c r="I229" s="5">
        <v>212</v>
      </c>
    </row>
    <row r="230" spans="1:9" ht="35.15" customHeight="1" thickBot="1" x14ac:dyDescent="0.35">
      <c r="A230" s="81"/>
      <c r="B230" s="115" t="s">
        <v>964</v>
      </c>
      <c r="C230" s="116"/>
      <c r="D230" s="111" t="s">
        <v>965</v>
      </c>
      <c r="E230" s="9"/>
      <c r="F230" s="360">
        <f>SUM(F231:F263)</f>
        <v>0</v>
      </c>
      <c r="G230" s="272">
        <f>SUM(G231:G263)</f>
        <v>0</v>
      </c>
      <c r="H230" s="360">
        <f>SUM(H231:H263)</f>
        <v>0</v>
      </c>
      <c r="I230" s="9"/>
    </row>
    <row r="231" spans="1:9" ht="16" customHeight="1" thickTop="1" x14ac:dyDescent="0.25">
      <c r="A231" s="81"/>
      <c r="B231" s="93" t="s">
        <v>964</v>
      </c>
      <c r="C231" s="104" t="s">
        <v>281</v>
      </c>
      <c r="D231" s="65" t="s">
        <v>282</v>
      </c>
      <c r="E231" s="5">
        <v>237</v>
      </c>
      <c r="F231" s="336"/>
      <c r="G231" s="10"/>
      <c r="H231" s="336"/>
      <c r="I231" s="5">
        <v>237</v>
      </c>
    </row>
    <row r="232" spans="1:9" ht="16" customHeight="1" x14ac:dyDescent="0.25">
      <c r="A232" s="81"/>
      <c r="B232" s="93" t="s">
        <v>524</v>
      </c>
      <c r="C232" s="101" t="s">
        <v>313</v>
      </c>
      <c r="D232" s="65" t="s">
        <v>314</v>
      </c>
      <c r="E232" s="5">
        <v>238</v>
      </c>
      <c r="F232" s="336"/>
      <c r="G232" s="10"/>
      <c r="H232" s="336"/>
      <c r="I232" s="5">
        <v>238</v>
      </c>
    </row>
    <row r="233" spans="1:9" ht="16" customHeight="1" x14ac:dyDescent="0.25">
      <c r="A233" s="81"/>
      <c r="B233" s="93" t="s">
        <v>524</v>
      </c>
      <c r="C233" s="101" t="s">
        <v>115</v>
      </c>
      <c r="D233" s="65" t="s">
        <v>116</v>
      </c>
      <c r="E233" s="5">
        <v>224</v>
      </c>
      <c r="F233" s="336"/>
      <c r="G233" s="10"/>
      <c r="H233" s="336"/>
      <c r="I233" s="5">
        <v>224</v>
      </c>
    </row>
    <row r="234" spans="1:9" ht="16" customHeight="1" x14ac:dyDescent="0.25">
      <c r="A234" s="81"/>
      <c r="B234" s="93" t="s">
        <v>524</v>
      </c>
      <c r="C234" s="101" t="s">
        <v>315</v>
      </c>
      <c r="D234" s="65" t="s">
        <v>316</v>
      </c>
      <c r="E234" s="5">
        <v>240</v>
      </c>
      <c r="F234" s="336"/>
      <c r="G234" s="10"/>
      <c r="H234" s="336"/>
      <c r="I234" s="5">
        <v>240</v>
      </c>
    </row>
    <row r="235" spans="1:9" ht="16" customHeight="1" x14ac:dyDescent="0.25">
      <c r="A235" s="81"/>
      <c r="B235" s="93" t="s">
        <v>524</v>
      </c>
      <c r="C235" s="101" t="s">
        <v>852</v>
      </c>
      <c r="D235" s="263" t="s">
        <v>304</v>
      </c>
      <c r="E235" s="5">
        <v>241</v>
      </c>
      <c r="F235" s="336"/>
      <c r="G235" s="10"/>
      <c r="H235" s="336"/>
      <c r="I235" s="5">
        <v>241</v>
      </c>
    </row>
    <row r="236" spans="1:9" ht="16" customHeight="1" x14ac:dyDescent="0.25">
      <c r="A236" s="81"/>
      <c r="B236" s="93" t="s">
        <v>524</v>
      </c>
      <c r="C236" s="101" t="s">
        <v>293</v>
      </c>
      <c r="D236" s="65" t="s">
        <v>294</v>
      </c>
      <c r="E236" s="5">
        <v>242</v>
      </c>
      <c r="F236" s="336"/>
      <c r="G236" s="10"/>
      <c r="H236" s="336"/>
      <c r="I236" s="5">
        <v>242</v>
      </c>
    </row>
    <row r="237" spans="1:9" ht="16" customHeight="1" x14ac:dyDescent="0.25">
      <c r="A237" s="81"/>
      <c r="B237" s="93" t="s">
        <v>524</v>
      </c>
      <c r="C237" s="101" t="s">
        <v>758</v>
      </c>
      <c r="D237" s="98" t="s">
        <v>300</v>
      </c>
      <c r="E237" s="5">
        <v>243</v>
      </c>
      <c r="F237" s="336"/>
      <c r="G237" s="10"/>
      <c r="H237" s="336"/>
      <c r="I237" s="5">
        <v>243</v>
      </c>
    </row>
    <row r="238" spans="1:9" ht="16" customHeight="1" x14ac:dyDescent="0.25">
      <c r="A238" s="81"/>
      <c r="B238" s="93" t="s">
        <v>524</v>
      </c>
      <c r="C238" s="101" t="s">
        <v>853</v>
      </c>
      <c r="D238" s="98" t="s">
        <v>319</v>
      </c>
      <c r="E238" s="5">
        <v>244</v>
      </c>
      <c r="F238" s="336"/>
      <c r="G238" s="10"/>
      <c r="H238" s="336"/>
      <c r="I238" s="5">
        <v>244</v>
      </c>
    </row>
    <row r="239" spans="1:9" ht="16" customHeight="1" x14ac:dyDescent="0.25">
      <c r="A239" s="81"/>
      <c r="B239" s="93" t="s">
        <v>524</v>
      </c>
      <c r="C239" s="101" t="s">
        <v>773</v>
      </c>
      <c r="D239" s="98" t="s">
        <v>295</v>
      </c>
      <c r="E239" s="5">
        <v>245</v>
      </c>
      <c r="F239" s="336"/>
      <c r="G239" s="10"/>
      <c r="H239" s="336"/>
      <c r="I239" s="5">
        <v>245</v>
      </c>
    </row>
    <row r="240" spans="1:9" ht="16" customHeight="1" x14ac:dyDescent="0.25">
      <c r="A240" s="81"/>
      <c r="B240" s="93" t="s">
        <v>524</v>
      </c>
      <c r="C240" s="101" t="s">
        <v>283</v>
      </c>
      <c r="D240" s="65" t="s">
        <v>284</v>
      </c>
      <c r="E240" s="5">
        <v>246</v>
      </c>
      <c r="F240" s="336"/>
      <c r="G240" s="10"/>
      <c r="H240" s="336"/>
      <c r="I240" s="5">
        <v>246</v>
      </c>
    </row>
    <row r="241" spans="1:9" ht="16" customHeight="1" x14ac:dyDescent="0.25">
      <c r="A241" s="81"/>
      <c r="B241" s="93" t="s">
        <v>524</v>
      </c>
      <c r="C241" s="101" t="s">
        <v>760</v>
      </c>
      <c r="D241" s="65" t="s">
        <v>290</v>
      </c>
      <c r="E241" s="5">
        <v>247</v>
      </c>
      <c r="F241" s="336"/>
      <c r="G241" s="10"/>
      <c r="H241" s="336"/>
      <c r="I241" s="5">
        <v>247</v>
      </c>
    </row>
    <row r="242" spans="1:9" ht="16" customHeight="1" x14ac:dyDescent="0.25">
      <c r="A242" s="81"/>
      <c r="B242" s="93" t="s">
        <v>524</v>
      </c>
      <c r="C242" s="101" t="s">
        <v>296</v>
      </c>
      <c r="D242" s="65" t="s">
        <v>297</v>
      </c>
      <c r="E242" s="5">
        <v>248</v>
      </c>
      <c r="F242" s="336"/>
      <c r="G242" s="10"/>
      <c r="H242" s="336"/>
      <c r="I242" s="5">
        <v>248</v>
      </c>
    </row>
    <row r="243" spans="1:9" ht="16" customHeight="1" x14ac:dyDescent="0.25">
      <c r="A243" s="81"/>
      <c r="B243" s="93" t="s">
        <v>524</v>
      </c>
      <c r="C243" s="304" t="s">
        <v>850</v>
      </c>
      <c r="D243" s="98" t="s">
        <v>285</v>
      </c>
      <c r="E243" s="5">
        <v>249</v>
      </c>
      <c r="F243" s="336"/>
      <c r="G243" s="10"/>
      <c r="H243" s="336"/>
      <c r="I243" s="5">
        <v>249</v>
      </c>
    </row>
    <row r="244" spans="1:9" ht="16" customHeight="1" x14ac:dyDescent="0.25">
      <c r="A244" s="81"/>
      <c r="B244" s="93" t="s">
        <v>524</v>
      </c>
      <c r="C244" s="101" t="s">
        <v>286</v>
      </c>
      <c r="D244" s="65" t="s">
        <v>287</v>
      </c>
      <c r="E244" s="5">
        <v>275</v>
      </c>
      <c r="F244" s="336"/>
      <c r="G244" s="10"/>
      <c r="H244" s="336"/>
      <c r="I244" s="5">
        <v>275</v>
      </c>
    </row>
    <row r="245" spans="1:9" ht="16" customHeight="1" x14ac:dyDescent="0.25">
      <c r="A245" s="81"/>
      <c r="B245" s="93" t="s">
        <v>524</v>
      </c>
      <c r="C245" s="101" t="s">
        <v>298</v>
      </c>
      <c r="D245" s="65" t="s">
        <v>299</v>
      </c>
      <c r="E245" s="5">
        <v>276</v>
      </c>
      <c r="F245" s="336"/>
      <c r="G245" s="10"/>
      <c r="H245" s="336"/>
      <c r="I245" s="5">
        <v>276</v>
      </c>
    </row>
    <row r="246" spans="1:9" ht="16" customHeight="1" x14ac:dyDescent="0.25">
      <c r="A246" s="81"/>
      <c r="B246" s="93" t="s">
        <v>524</v>
      </c>
      <c r="C246" s="101" t="s">
        <v>301</v>
      </c>
      <c r="D246" s="65" t="s">
        <v>302</v>
      </c>
      <c r="E246" s="5">
        <v>277</v>
      </c>
      <c r="F246" s="336"/>
      <c r="G246" s="10"/>
      <c r="H246" s="336"/>
      <c r="I246" s="5">
        <v>277</v>
      </c>
    </row>
    <row r="247" spans="1:9" ht="16" customHeight="1" x14ac:dyDescent="0.25">
      <c r="A247" s="81"/>
      <c r="B247" s="93" t="s">
        <v>524</v>
      </c>
      <c r="C247" s="101" t="s">
        <v>772</v>
      </c>
      <c r="D247" s="98" t="s">
        <v>303</v>
      </c>
      <c r="E247" s="5">
        <v>278</v>
      </c>
      <c r="F247" s="336"/>
      <c r="G247" s="10"/>
      <c r="H247" s="336"/>
      <c r="I247" s="5">
        <v>278</v>
      </c>
    </row>
    <row r="248" spans="1:9" ht="16" customHeight="1" x14ac:dyDescent="0.25">
      <c r="A248" s="81"/>
      <c r="B248" s="93" t="s">
        <v>524</v>
      </c>
      <c r="C248" s="101" t="s">
        <v>370</v>
      </c>
      <c r="D248" s="98" t="s">
        <v>117</v>
      </c>
      <c r="E248" s="5">
        <v>225</v>
      </c>
      <c r="F248" s="336"/>
      <c r="G248" s="10"/>
      <c r="H248" s="336"/>
      <c r="I248" s="5">
        <v>225</v>
      </c>
    </row>
    <row r="249" spans="1:9" ht="16" customHeight="1" x14ac:dyDescent="0.25">
      <c r="A249" s="81"/>
      <c r="B249" s="93" t="s">
        <v>524</v>
      </c>
      <c r="C249" s="101" t="s">
        <v>305</v>
      </c>
      <c r="D249" s="65" t="s">
        <v>306</v>
      </c>
      <c r="E249" s="5">
        <v>255</v>
      </c>
      <c r="F249" s="336"/>
      <c r="G249" s="10"/>
      <c r="H249" s="336"/>
      <c r="I249" s="5">
        <v>255</v>
      </c>
    </row>
    <row r="250" spans="1:9" ht="16" customHeight="1" x14ac:dyDescent="0.25">
      <c r="A250" s="81"/>
      <c r="B250" s="93" t="s">
        <v>524</v>
      </c>
      <c r="C250" s="101" t="s">
        <v>771</v>
      </c>
      <c r="D250" s="98" t="s">
        <v>308</v>
      </c>
      <c r="E250" s="5">
        <v>256</v>
      </c>
      <c r="F250" s="336"/>
      <c r="G250" s="10"/>
      <c r="H250" s="336"/>
      <c r="I250" s="5">
        <v>256</v>
      </c>
    </row>
    <row r="251" spans="1:9" ht="16" customHeight="1" x14ac:dyDescent="0.25">
      <c r="A251" s="81"/>
      <c r="B251" s="93" t="s">
        <v>524</v>
      </c>
      <c r="C251" s="101" t="s">
        <v>291</v>
      </c>
      <c r="D251" s="65" t="s">
        <v>292</v>
      </c>
      <c r="E251" s="5">
        <v>257</v>
      </c>
      <c r="F251" s="336"/>
      <c r="G251" s="10"/>
      <c r="H251" s="336"/>
      <c r="I251" s="5">
        <v>257</v>
      </c>
    </row>
    <row r="252" spans="1:9" ht="16" customHeight="1" x14ac:dyDescent="0.25">
      <c r="A252" s="81"/>
      <c r="B252" s="93" t="s">
        <v>524</v>
      </c>
      <c r="C252" s="101" t="s">
        <v>309</v>
      </c>
      <c r="D252" s="65" t="s">
        <v>310</v>
      </c>
      <c r="E252" s="5">
        <v>258</v>
      </c>
      <c r="F252" s="336"/>
      <c r="G252" s="10"/>
      <c r="H252" s="336"/>
      <c r="I252" s="5">
        <v>258</v>
      </c>
    </row>
    <row r="253" spans="1:9" ht="16" customHeight="1" x14ac:dyDescent="0.25">
      <c r="A253" s="81"/>
      <c r="B253" s="93" t="s">
        <v>524</v>
      </c>
      <c r="C253" s="101" t="s">
        <v>763</v>
      </c>
      <c r="D253" s="98" t="s">
        <v>311</v>
      </c>
      <c r="E253" s="307">
        <v>235</v>
      </c>
      <c r="F253" s="336"/>
      <c r="G253" s="10"/>
      <c r="H253" s="336"/>
      <c r="I253" s="307">
        <v>235</v>
      </c>
    </row>
    <row r="254" spans="1:9" ht="16" customHeight="1" x14ac:dyDescent="0.25">
      <c r="A254" s="81"/>
      <c r="B254" s="93" t="s">
        <v>524</v>
      </c>
      <c r="C254" s="101" t="s">
        <v>770</v>
      </c>
      <c r="D254" s="98" t="s">
        <v>312</v>
      </c>
      <c r="E254" s="5">
        <v>260</v>
      </c>
      <c r="F254" s="336"/>
      <c r="G254" s="10"/>
      <c r="H254" s="336"/>
      <c r="I254" s="5">
        <v>260</v>
      </c>
    </row>
    <row r="255" spans="1:9" ht="16" customHeight="1" x14ac:dyDescent="0.25">
      <c r="A255" s="81"/>
      <c r="B255" s="93" t="s">
        <v>524</v>
      </c>
      <c r="C255" s="101" t="s">
        <v>769</v>
      </c>
      <c r="D255" s="98" t="s">
        <v>320</v>
      </c>
      <c r="E255" s="5">
        <v>261</v>
      </c>
      <c r="F255" s="336"/>
      <c r="G255" s="10"/>
      <c r="H255" s="336"/>
      <c r="I255" s="5">
        <v>261</v>
      </c>
    </row>
    <row r="256" spans="1:9" ht="16" customHeight="1" x14ac:dyDescent="0.25">
      <c r="A256" s="81"/>
      <c r="B256" s="93" t="s">
        <v>524</v>
      </c>
      <c r="C256" s="101" t="s">
        <v>327</v>
      </c>
      <c r="D256" s="65" t="s">
        <v>328</v>
      </c>
      <c r="E256" s="5">
        <v>262</v>
      </c>
      <c r="F256" s="336"/>
      <c r="G256" s="10"/>
      <c r="H256" s="336"/>
      <c r="I256" s="5">
        <v>262</v>
      </c>
    </row>
    <row r="257" spans="1:9" ht="16" customHeight="1" x14ac:dyDescent="0.25">
      <c r="A257" s="81"/>
      <c r="B257" s="93" t="s">
        <v>524</v>
      </c>
      <c r="C257" s="101" t="s">
        <v>317</v>
      </c>
      <c r="D257" s="65" t="s">
        <v>318</v>
      </c>
      <c r="E257" s="5">
        <v>263</v>
      </c>
      <c r="F257" s="336"/>
      <c r="G257" s="10"/>
      <c r="H257" s="336"/>
      <c r="I257" s="5">
        <v>263</v>
      </c>
    </row>
    <row r="258" spans="1:9" ht="16" customHeight="1" x14ac:dyDescent="0.25">
      <c r="A258" s="81"/>
      <c r="B258" s="93" t="s">
        <v>524</v>
      </c>
      <c r="C258" s="101" t="s">
        <v>765</v>
      </c>
      <c r="D258" s="65" t="s">
        <v>307</v>
      </c>
      <c r="E258" s="5">
        <v>264</v>
      </c>
      <c r="F258" s="336"/>
      <c r="G258" s="10"/>
      <c r="H258" s="336"/>
      <c r="I258" s="5">
        <v>264</v>
      </c>
    </row>
    <row r="259" spans="1:9" ht="16" customHeight="1" x14ac:dyDescent="0.25">
      <c r="A259" s="81"/>
      <c r="B259" s="93" t="s">
        <v>524</v>
      </c>
      <c r="C259" s="101" t="s">
        <v>321</v>
      </c>
      <c r="D259" s="65" t="s">
        <v>322</v>
      </c>
      <c r="E259" s="5">
        <v>265</v>
      </c>
      <c r="F259" s="336"/>
      <c r="G259" s="10"/>
      <c r="H259" s="336"/>
      <c r="I259" s="5">
        <v>265</v>
      </c>
    </row>
    <row r="260" spans="1:9" ht="16" customHeight="1" x14ac:dyDescent="0.25">
      <c r="A260" s="81"/>
      <c r="B260" s="93" t="s">
        <v>524</v>
      </c>
      <c r="C260" s="101" t="s">
        <v>323</v>
      </c>
      <c r="D260" s="65" t="s">
        <v>324</v>
      </c>
      <c r="E260" s="5">
        <v>266</v>
      </c>
      <c r="F260" s="336"/>
      <c r="G260" s="10"/>
      <c r="H260" s="336"/>
      <c r="I260" s="5">
        <v>266</v>
      </c>
    </row>
    <row r="261" spans="1:9" ht="16" customHeight="1" x14ac:dyDescent="0.25">
      <c r="A261" s="81"/>
      <c r="B261" s="93" t="s">
        <v>524</v>
      </c>
      <c r="C261" s="101" t="s">
        <v>325</v>
      </c>
      <c r="D261" s="65" t="s">
        <v>326</v>
      </c>
      <c r="E261" s="5">
        <v>267</v>
      </c>
      <c r="F261" s="336"/>
      <c r="G261" s="10"/>
      <c r="H261" s="336"/>
      <c r="I261" s="5">
        <v>267</v>
      </c>
    </row>
    <row r="262" spans="1:9" ht="16" customHeight="1" x14ac:dyDescent="0.25">
      <c r="A262" s="81"/>
      <c r="B262" s="93" t="s">
        <v>524</v>
      </c>
      <c r="C262" s="101" t="s">
        <v>768</v>
      </c>
      <c r="D262" s="98" t="s">
        <v>329</v>
      </c>
      <c r="E262" s="5">
        <v>268</v>
      </c>
      <c r="F262" s="336"/>
      <c r="G262" s="10"/>
      <c r="H262" s="336"/>
      <c r="I262" s="5">
        <v>268</v>
      </c>
    </row>
    <row r="263" spans="1:9" ht="16" customHeight="1" x14ac:dyDescent="0.25">
      <c r="A263" s="81"/>
      <c r="B263" s="93" t="s">
        <v>524</v>
      </c>
      <c r="C263" s="101" t="s">
        <v>288</v>
      </c>
      <c r="D263" s="65" t="s">
        <v>289</v>
      </c>
      <c r="E263" s="5">
        <v>269</v>
      </c>
      <c r="F263" s="336"/>
      <c r="G263" s="10"/>
      <c r="H263" s="336"/>
      <c r="I263" s="5">
        <v>269</v>
      </c>
    </row>
    <row r="264" spans="1:9" ht="1" customHeight="1" x14ac:dyDescent="0.25">
      <c r="C264" s="78"/>
    </row>
    <row r="265" spans="1:9" ht="1" customHeight="1" x14ac:dyDescent="0.25"/>
    <row r="266" spans="1:9" ht="27" customHeight="1" thickBot="1" x14ac:dyDescent="0.35">
      <c r="B266" s="66"/>
      <c r="C266" s="62" t="s">
        <v>357</v>
      </c>
      <c r="D266" s="63" t="s">
        <v>1131</v>
      </c>
      <c r="E266" s="5">
        <v>250</v>
      </c>
      <c r="F266" s="58">
        <f>SUM(F18,F67,F126,F178,F230)</f>
        <v>0</v>
      </c>
      <c r="G266" s="58">
        <f>SUM(G18,G67,G126,G178,G230)</f>
        <v>0</v>
      </c>
      <c r="H266" s="58">
        <f>SUM(H18,H67,H126,H178,H230)</f>
        <v>0</v>
      </c>
      <c r="I266" s="5">
        <v>250</v>
      </c>
    </row>
    <row r="267" spans="1:9" ht="35.25" hidden="1" customHeight="1" thickTop="1" x14ac:dyDescent="0.25"/>
    <row r="268" spans="1:9" ht="31.5" hidden="1" customHeight="1" x14ac:dyDescent="0.25"/>
    <row r="269" spans="1:9" ht="31.5" hidden="1" customHeight="1" x14ac:dyDescent="0.25"/>
    <row r="270" spans="1:9" ht="31.5" hidden="1" customHeight="1" x14ac:dyDescent="0.25"/>
    <row r="271" spans="1:9" ht="27" hidden="1" customHeight="1" x14ac:dyDescent="0.25"/>
    <row r="272" spans="1:9" ht="6" customHeight="1" thickTop="1" x14ac:dyDescent="0.25">
      <c r="C272" s="16"/>
      <c r="D272" s="16"/>
      <c r="E272" s="16"/>
      <c r="F272" s="16"/>
      <c r="G272" s="16"/>
      <c r="H272" s="16"/>
      <c r="I272" s="16"/>
    </row>
    <row r="273" spans="3:9" ht="13" x14ac:dyDescent="0.25">
      <c r="C273" s="179" t="s">
        <v>868</v>
      </c>
      <c r="I273" s="339" t="s">
        <v>367</v>
      </c>
    </row>
    <row r="274" spans="3:9" x14ac:dyDescent="0.25">
      <c r="C274" s="204" t="str">
        <f>"Version: "&amp;C313</f>
        <v>Version: 1.00.D0</v>
      </c>
    </row>
    <row r="275" spans="3:9" x14ac:dyDescent="0.25">
      <c r="F275" s="506"/>
      <c r="G275" s="506"/>
      <c r="H275" s="506"/>
    </row>
    <row r="276" spans="3:9" x14ac:dyDescent="0.25">
      <c r="F276" s="506"/>
      <c r="G276" s="506"/>
      <c r="H276" s="506"/>
    </row>
    <row r="277" spans="3:9" x14ac:dyDescent="0.25">
      <c r="F277" s="277"/>
    </row>
    <row r="278" spans="3:9" hidden="1" x14ac:dyDescent="0.25">
      <c r="F278" s="277"/>
      <c r="I278" s="14"/>
    </row>
    <row r="279" spans="3:9" hidden="1" x14ac:dyDescent="0.25">
      <c r="F279" s="277"/>
    </row>
    <row r="280" spans="3:9" hidden="1" x14ac:dyDescent="0.25">
      <c r="F280" s="12"/>
    </row>
    <row r="281" spans="3:9" hidden="1" x14ac:dyDescent="0.25">
      <c r="F281" s="13"/>
    </row>
    <row r="282" spans="3:9" ht="13" x14ac:dyDescent="0.3">
      <c r="C282" s="144" t="s">
        <v>726</v>
      </c>
      <c r="F282" s="277"/>
    </row>
    <row r="283" spans="3:9" ht="13" x14ac:dyDescent="0.25">
      <c r="C283" s="94" t="s">
        <v>414</v>
      </c>
      <c r="D283" s="94"/>
      <c r="E283" s="145"/>
      <c r="F283" s="185" t="str">
        <f>IF(MIN(F18:F271)&lt;0,"ERROR","")</f>
        <v/>
      </c>
      <c r="G283" s="185" t="str">
        <f>IF(MIN(G18:G271)&lt;0,"Warnung","")</f>
        <v/>
      </c>
      <c r="H283" s="185" t="str">
        <f>IF(MIN(H18:H271)&lt;0,"ERROR","")</f>
        <v/>
      </c>
    </row>
    <row r="284" spans="3:9" ht="13" x14ac:dyDescent="0.25">
      <c r="C284" s="146" t="s">
        <v>725</v>
      </c>
      <c r="D284" s="146"/>
      <c r="E284" s="158"/>
      <c r="F284" s="506"/>
      <c r="G284" s="185" t="str">
        <f>IF(MAX(G19:G66,G69:G73,G75:G125,G128:G130,G132:G163,G165:G177,G180:G195,G197:G229,G231:G263)&gt;100000,"Warnung","")</f>
        <v/>
      </c>
      <c r="H284" s="506"/>
    </row>
    <row r="285" spans="3:9" ht="13" x14ac:dyDescent="0.25">
      <c r="C285" s="146" t="s">
        <v>1074</v>
      </c>
      <c r="D285" s="146"/>
      <c r="E285" s="158"/>
      <c r="F285" s="185" t="str">
        <f>IF(MAX(F19:F66,F69:F73,F75:F125,F128:F130,F132:F163,F165:F177,F180:F195,F197:F229,F231:F263)&gt;100000,"Warnung","")</f>
        <v/>
      </c>
    </row>
    <row r="286" spans="3:9" ht="13" x14ac:dyDescent="0.25">
      <c r="C286" s="146" t="s">
        <v>1075</v>
      </c>
      <c r="D286" s="146"/>
      <c r="E286" s="158"/>
      <c r="H286" s="185" t="str">
        <f>IF(MAX(H19:H66,H69:H73,H75:H125,H128:H130,H132:H163,H165:H177,H180:H195,H197:H229,H231:H264)&gt;1000,"Warnung","")</f>
        <v/>
      </c>
    </row>
    <row r="287" spans="3:9" x14ac:dyDescent="0.25">
      <c r="C287" s="161"/>
      <c r="D287" s="161"/>
      <c r="E287" s="161"/>
    </row>
    <row r="288" spans="3:9" x14ac:dyDescent="0.25">
      <c r="C288" s="161"/>
      <c r="D288" s="161"/>
      <c r="E288" s="161"/>
    </row>
    <row r="304" spans="1:1" x14ac:dyDescent="0.25">
      <c r="A304" s="268"/>
    </row>
    <row r="305" spans="2:8" hidden="1" x14ac:dyDescent="0.25">
      <c r="C305" s="339" t="s">
        <v>718</v>
      </c>
      <c r="D305" s="339">
        <f>SUM(F305:H305)</f>
        <v>0</v>
      </c>
      <c r="F305" s="263">
        <f>COUNTA(F19:F66,F69:F73,F75:F125,F128:F130,F132:F163,F165:F177,F180:F195,F197:F229,F231:F263)</f>
        <v>0</v>
      </c>
      <c r="G305" s="263">
        <f>COUNTA(G19:G66,G69:G73,G75:G125,G128:G130,G132:G163,G165:G177,G180:G195,G197:G229,G231:G263)</f>
        <v>0</v>
      </c>
      <c r="H305" s="263">
        <f>COUNTA(H19:H66,H69:H73,H75:H125,H128:H130,H132:H163,H165:H177,H180:H195,H197:H229,H231:H263)</f>
        <v>0</v>
      </c>
    </row>
    <row r="306" spans="2:8" hidden="1" x14ac:dyDescent="0.25"/>
    <row r="310" spans="2:8" x14ac:dyDescent="0.25">
      <c r="B310" s="221" t="s">
        <v>4</v>
      </c>
      <c r="C310" s="222" t="str">
        <f>J2</f>
        <v>XXXXXX</v>
      </c>
    </row>
    <row r="311" spans="2:8" x14ac:dyDescent="0.25">
      <c r="B311" s="88"/>
      <c r="C311" s="223" t="str">
        <f>J1</f>
        <v>INP60</v>
      </c>
    </row>
    <row r="312" spans="2:8" x14ac:dyDescent="0.25">
      <c r="B312" s="88"/>
      <c r="C312" s="224" t="str">
        <f>J3</f>
        <v>TT.MM.JJJJ</v>
      </c>
    </row>
    <row r="313" spans="2:8" x14ac:dyDescent="0.25">
      <c r="B313" s="88"/>
      <c r="C313" s="225" t="s">
        <v>371</v>
      </c>
    </row>
    <row r="314" spans="2:8" x14ac:dyDescent="0.25">
      <c r="B314" s="88"/>
      <c r="C314" s="223" t="str">
        <f>F17</f>
        <v>Kol. 01</v>
      </c>
    </row>
    <row r="315" spans="2:8" ht="13" x14ac:dyDescent="0.3">
      <c r="B315" s="88"/>
      <c r="C315" s="226">
        <f>COUNTIF(F283:H286,"ERROR")</f>
        <v>0</v>
      </c>
    </row>
    <row r="316" spans="2:8" ht="13" x14ac:dyDescent="0.3">
      <c r="B316" s="187"/>
      <c r="C316" s="227">
        <f>COUNTIF(F283:H286,"WARNUNG")</f>
        <v>0</v>
      </c>
    </row>
  </sheetData>
  <sheetProtection sheet="1" autoFilter="0"/>
  <autoFilter ref="B17:C263" xr:uid="{00000000-0009-0000-0000-00000A000000}"/>
  <mergeCells count="2">
    <mergeCell ref="B14:C15"/>
    <mergeCell ref="F5:H11"/>
  </mergeCells>
  <conditionalFormatting sqref="H18 H67:H68 H126:H127 H164 H196 H264:H266 H74 H131 H178:H179 H230">
    <cfRule type="expression" dxfId="0" priority="41" stopIfTrue="1">
      <formula>#REF!=TRUE</formula>
    </cfRule>
  </conditionalFormatting>
  <dataValidations count="1">
    <dataValidation type="whole" operator="greaterThan" allowBlank="1" showInputMessage="1" showErrorMessage="1" sqref="F19:F66 H19:H66 F69:F73 H69:H73 F75:F125 H75:H125 F128:F130 H128:H130 F132:F163 H132:H163 F165:F177 H165:H177 F197:F229 H197:H229 F231:F263 H231:H263 H180:H195 F180:F195" xr:uid="{00000000-0002-0000-0A00-000000000000}">
      <formula1>0</formula1>
    </dataValidation>
  </dataValidations>
  <hyperlinks>
    <hyperlink ref="F16" location="Note_10.1" display="10.1" xr:uid="{00000000-0004-0000-0A00-000000000000}"/>
    <hyperlink ref="G16:H16" location="Note_7.2.1" display="7.2.1" xr:uid="{00000000-0004-0000-0A00-000001000000}"/>
    <hyperlink ref="G16" location="Note_10.2" display="10.2" xr:uid="{00000000-0004-0000-0A00-000002000000}"/>
    <hyperlink ref="H16" location="Note_10.3" display="10.3" xr:uid="{00000000-0004-0000-0A00-000003000000}"/>
    <hyperlink ref="D65" location="CNTR_GB" display="GB" xr:uid="{00000000-0004-0000-0A00-000004000000}"/>
    <hyperlink ref="D49" location="CNTR_NO" display="NO" xr:uid="{00000000-0004-0000-0A00-000005000000}"/>
    <hyperlink ref="D26" location="CNTR_DE" display="DE" xr:uid="{00000000-0004-0000-0A00-000006000000}"/>
    <hyperlink ref="D60" location="CNTR_ES" display="ES" xr:uid="{00000000-0004-0000-0A00-000007000000}"/>
    <hyperlink ref="D30" location="CNTR_FR" display="FR" xr:uid="{00000000-0004-0000-0A00-000008000000}"/>
    <hyperlink ref="D38" location="CNTR_IT" display="IT" xr:uid="{00000000-0004-0000-0A00-000009000000}"/>
    <hyperlink ref="D44" location="CNTR_MT" display="MT" xr:uid="{00000000-0004-0000-0A00-00000A000000}"/>
    <hyperlink ref="D52" location="CNTR_PT" display="PT" xr:uid="{00000000-0004-0000-0A00-00000B000000}"/>
    <hyperlink ref="D29" location="CNTR_FI" display="FI" xr:uid="{00000000-0004-0000-0A00-00000C000000}"/>
    <hyperlink ref="D72" location="CNTR_MA" display="MA" xr:uid="{00000000-0004-0000-0A00-00000D000000}"/>
    <hyperlink ref="D75" location="CNTR_AO" display="AO" xr:uid="{00000000-0004-0000-0A00-00000E000000}"/>
    <hyperlink ref="D80" location="CNTR_IO" display="IO" xr:uid="{00000000-0004-0000-0A00-00000F000000}"/>
    <hyperlink ref="D94" location="CNTR_KM" display="KM" xr:uid="{00000000-0004-0000-0A00-000010000000}"/>
    <hyperlink ref="D96" location="CNTR_CD" display="CD" xr:uid="{00000000-0004-0000-0A00-000011000000}"/>
    <hyperlink ref="D103" location="CNTR_MU" display="MU" xr:uid="{00000000-0004-0000-0A00-000012000000}"/>
    <hyperlink ref="D112" location="CNTR_SC" display="SC" xr:uid="{00000000-0004-0000-0A00-000013000000}"/>
    <hyperlink ref="D116" location="CNTR_SH" display="SH" xr:uid="{00000000-0004-0000-0A00-000014000000}"/>
    <hyperlink ref="D121" location="CNTR_TZ" display="TZ" xr:uid="{00000000-0004-0000-0A00-000015000000}"/>
    <hyperlink ref="D130" location="CNTR_US" display="US" xr:uid="{00000000-0004-0000-0A00-000016000000}"/>
    <hyperlink ref="D147" location="CNTR_GD" display="GD" xr:uid="{00000000-0004-0000-0A00-000017000000}"/>
    <hyperlink ref="D150" location="CNTR_HN" display="HN" xr:uid="{00000000-0004-0000-0A00-000018000000}"/>
    <hyperlink ref="D156" location="CNTR_NI" display="NI" xr:uid="{00000000-0004-0000-0A00-000019000000}"/>
    <hyperlink ref="D157" location="CNTR_PA" display="PA" xr:uid="{00000000-0004-0000-0A00-00001A000000}"/>
    <hyperlink ref="D161" location="CNTR_VC" display="VC" xr:uid="{00000000-0004-0000-0A00-00001B000000}"/>
    <hyperlink ref="D160" location="CNTR_SX" display="SX" xr:uid="{00000000-0004-0000-0A00-00001C000000}"/>
    <hyperlink ref="D169" location="CNTR_EC" display="EC" xr:uid="{00000000-0004-0000-0A00-00001D000000}"/>
    <hyperlink ref="D186" location="CNTR_YE" display="YE" xr:uid="{00000000-0004-0000-0A00-00001E000000}"/>
    <hyperlink ref="D191" location="CNTR_OM" display="OM" xr:uid="{00000000-0004-0000-0A00-00001F000000}"/>
    <hyperlink ref="D195" location="CNTR_AE" display="AE" xr:uid="{00000000-0004-0000-0A00-000020000000}"/>
    <hyperlink ref="D192" location="CNTR_PS" display="PS" xr:uid="{00000000-0004-0000-0A00-000021000000}"/>
    <hyperlink ref="D203" location="CNTR_IN" display="IN" xr:uid="{00000000-0004-0000-0A00-000022000000}"/>
    <hyperlink ref="D214" location="CNTR_MY" display="MY" xr:uid="{00000000-0004-0000-0A00-000023000000}"/>
    <hyperlink ref="D224" location="CNTR_TW" display="TW" xr:uid="{00000000-0004-0000-0A00-000024000000}"/>
    <hyperlink ref="D226" location="CNTR_TL" display="TL" xr:uid="{00000000-0004-0000-0A00-000025000000}"/>
    <hyperlink ref="D263" location="CNTR_NZ" display="NZ" xr:uid="{00000000-0004-0000-0A00-000026000000}"/>
    <hyperlink ref="D237" location="CNTR_FM" display="FM" xr:uid="{00000000-0004-0000-0A00-000027000000}"/>
    <hyperlink ref="D248" location="CNTR_NZ" display="NZ" xr:uid="{00000000-0004-0000-0A00-000028000000}"/>
    <hyperlink ref="D253" location="CNTR_PG" display="PG" xr:uid="{00000000-0004-0000-0A00-000029000000}"/>
    <hyperlink ref="D262" location="CNTR_WF" display="WF" xr:uid="{00000000-0004-0000-0A00-00002A000000}"/>
    <hyperlink ref="D255" location="CNTR_SB" display="SB" xr:uid="{00000000-0004-0000-0A00-00002B000000}"/>
    <hyperlink ref="D254" location="CNTR_PN" display="PN" xr:uid="{00000000-0004-0000-0A00-00002C000000}"/>
    <hyperlink ref="D250" location="CNTR_MP" display="MP" xr:uid="{00000000-0004-0000-0A00-00002D000000}"/>
    <hyperlink ref="D247" location="CNTR_NC" display="NC" xr:uid="{00000000-0004-0000-0A00-00002E000000}"/>
    <hyperlink ref="D239" location="CNTR_PF" display="PF" xr:uid="{00000000-0004-0000-0A00-00002F000000}"/>
    <hyperlink ref="D238" location="CNTR_TF" display="TF" xr:uid="{00000000-0004-0000-0A00-000030000000}"/>
    <hyperlink ref="D243" location="CNTR_UM" display="UM" xr:uid="{00000000-0004-0000-0A00-000031000000}"/>
  </hyperlinks>
  <pageMargins left="0.59055118110236227" right="0.59055118110236227" top="0.59055118110236227" bottom="0.59055118110236227" header="0.31496062992125984" footer="0.31496062992125984"/>
  <pageSetup paperSize="9" scale="44" fitToWidth="2" fitToHeight="2" orientation="landscape" r:id="rId1"/>
  <headerFooter>
    <oddFooter>&amp;L&amp;"Arial,Fett"SNB vertraulich&amp;C&amp;D&amp;RSeite &amp;P</oddFooter>
  </headerFooter>
  <rowBreaks count="5" manualBreakCount="5">
    <brk id="66" max="9" man="1"/>
    <brk id="113" min="5" max="9" man="1"/>
    <brk id="163" min="5" max="9" man="1"/>
    <brk id="195" min="5" max="9" man="1"/>
    <brk id="229" min="5" max="19"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W589"/>
  <sheetViews>
    <sheetView showGridLines="0" showRowColHeaders="0" zoomScale="80" zoomScaleNormal="80" workbookViewId="0">
      <selection activeCell="E3" sqref="E3:I3"/>
    </sheetView>
  </sheetViews>
  <sheetFormatPr baseColWidth="10" defaultColWidth="11.453125" defaultRowHeight="13" x14ac:dyDescent="0.3"/>
  <cols>
    <col min="1" max="1" width="2.1796875" style="368" customWidth="1"/>
    <col min="2" max="2" width="10.81640625" style="581" customWidth="1"/>
    <col min="3" max="3" width="9.26953125" style="361" customWidth="1"/>
    <col min="4" max="4" width="30.81640625" style="361" customWidth="1"/>
    <col min="5" max="5" width="2" style="361" customWidth="1"/>
    <col min="6" max="6" width="25.453125" style="361" customWidth="1"/>
    <col min="7" max="7" width="15" style="361" customWidth="1"/>
    <col min="8" max="8" width="2" style="361" customWidth="1"/>
    <col min="9" max="9" width="39.7265625" style="361" customWidth="1"/>
    <col min="10" max="10" width="6.54296875" style="361" customWidth="1"/>
    <col min="11" max="11" width="11.7265625" style="361" customWidth="1"/>
    <col min="12" max="18" width="11.453125" style="361"/>
    <col min="19" max="16384" width="11.453125" style="366"/>
  </cols>
  <sheetData>
    <row r="1" spans="1:23" s="298" customFormat="1" ht="15.5" x14ac:dyDescent="0.35">
      <c r="A1" s="449"/>
      <c r="B1" s="526"/>
      <c r="C1" s="295"/>
      <c r="D1" s="296"/>
      <c r="E1" s="296"/>
      <c r="F1" s="296"/>
      <c r="G1" s="296"/>
      <c r="H1" s="296"/>
      <c r="I1" s="296"/>
      <c r="J1" s="296"/>
      <c r="K1" s="297" t="s">
        <v>921</v>
      </c>
      <c r="M1" s="296"/>
      <c r="N1" s="296"/>
      <c r="O1" s="296"/>
      <c r="P1" s="296"/>
      <c r="Q1" s="296"/>
      <c r="R1" s="296"/>
      <c r="S1" s="296"/>
      <c r="T1" s="296"/>
      <c r="U1" s="296"/>
      <c r="V1" s="296"/>
    </row>
    <row r="2" spans="1:23" s="298" customFormat="1" ht="56.25" customHeight="1" x14ac:dyDescent="0.4">
      <c r="A2" s="440"/>
      <c r="B2" s="527"/>
      <c r="C2" s="295"/>
      <c r="D2" s="296"/>
      <c r="E2" s="994" t="s">
        <v>869</v>
      </c>
      <c r="F2" s="994"/>
      <c r="G2" s="994"/>
      <c r="H2" s="994"/>
      <c r="I2" s="994"/>
      <c r="J2" s="296"/>
      <c r="K2" s="296"/>
      <c r="L2" s="296"/>
      <c r="M2" s="296"/>
      <c r="N2" s="296"/>
      <c r="O2" s="296"/>
      <c r="P2" s="296"/>
      <c r="Q2" s="296"/>
      <c r="R2" s="296"/>
      <c r="S2" s="296"/>
      <c r="T2" s="296"/>
      <c r="U2" s="296"/>
      <c r="V2" s="296"/>
      <c r="W2" s="296"/>
    </row>
    <row r="3" spans="1:23" s="298" customFormat="1" ht="17.5" x14ac:dyDescent="0.35">
      <c r="A3" s="440"/>
      <c r="B3" s="527"/>
      <c r="C3" s="295"/>
      <c r="D3" s="299"/>
      <c r="E3" s="995" t="s">
        <v>373</v>
      </c>
      <c r="F3" s="995"/>
      <c r="G3" s="995"/>
      <c r="H3" s="995"/>
      <c r="I3" s="995"/>
      <c r="J3" s="296"/>
      <c r="K3" s="296"/>
      <c r="L3" s="296"/>
      <c r="M3" s="300"/>
      <c r="N3" s="296"/>
      <c r="O3" s="296"/>
      <c r="P3" s="296"/>
      <c r="Q3" s="296"/>
      <c r="R3" s="296"/>
      <c r="S3" s="296"/>
      <c r="T3" s="296"/>
      <c r="U3" s="296"/>
      <c r="V3" s="296"/>
      <c r="W3" s="296"/>
    </row>
    <row r="4" spans="1:23" s="298" customFormat="1" x14ac:dyDescent="0.3">
      <c r="A4" s="440"/>
      <c r="B4" s="527"/>
      <c r="C4" s="295"/>
      <c r="D4" s="296"/>
      <c r="E4" s="296"/>
      <c r="F4" s="296"/>
      <c r="G4" s="296"/>
      <c r="H4" s="296"/>
      <c r="I4" s="296"/>
      <c r="J4" s="296"/>
      <c r="K4" s="296"/>
      <c r="L4" s="296"/>
      <c r="M4" s="301"/>
      <c r="N4" s="296"/>
      <c r="O4" s="296"/>
      <c r="P4" s="296"/>
      <c r="Q4" s="296"/>
      <c r="R4" s="296"/>
      <c r="S4" s="296"/>
      <c r="T4" s="296"/>
      <c r="U4" s="296"/>
      <c r="V4" s="296"/>
      <c r="W4" s="296"/>
    </row>
    <row r="5" spans="1:23" s="480" customFormat="1" ht="23.15" customHeight="1" x14ac:dyDescent="0.25">
      <c r="B5" s="528" t="s">
        <v>407</v>
      </c>
      <c r="C5" s="973" t="s">
        <v>682</v>
      </c>
      <c r="D5" s="973"/>
      <c r="E5" s="973"/>
      <c r="F5" s="973"/>
      <c r="G5" s="973"/>
      <c r="H5" s="973"/>
      <c r="I5" s="973"/>
      <c r="J5" s="973"/>
      <c r="K5" s="973"/>
      <c r="L5" s="481"/>
      <c r="M5" s="482"/>
      <c r="N5" s="481"/>
      <c r="O5" s="481"/>
      <c r="P5" s="481"/>
      <c r="Q5" s="481"/>
      <c r="R5" s="481"/>
      <c r="S5" s="481"/>
      <c r="T5" s="481"/>
      <c r="U5" s="481"/>
      <c r="V5" s="481"/>
      <c r="W5" s="481"/>
    </row>
    <row r="6" spans="1:23" s="28" customFormat="1" ht="12.75" customHeight="1" x14ac:dyDescent="0.3">
      <c r="B6" s="527"/>
      <c r="C6" s="361"/>
      <c r="D6" s="361"/>
      <c r="E6" s="361"/>
      <c r="F6" s="361"/>
      <c r="G6" s="361"/>
      <c r="H6" s="361"/>
      <c r="I6" s="361"/>
      <c r="J6" s="361"/>
      <c r="K6" s="361"/>
      <c r="L6" s="361"/>
      <c r="M6" s="361"/>
      <c r="N6" s="361"/>
      <c r="O6" s="361"/>
      <c r="P6" s="361"/>
      <c r="Q6" s="361"/>
    </row>
    <row r="7" spans="1:23" s="28" customFormat="1" ht="15" customHeight="1" x14ac:dyDescent="0.3">
      <c r="B7" s="529" t="s">
        <v>683</v>
      </c>
      <c r="C7" s="925" t="s">
        <v>377</v>
      </c>
      <c r="D7" s="925"/>
      <c r="E7" s="925"/>
      <c r="F7" s="925"/>
      <c r="G7" s="925"/>
      <c r="H7" s="925"/>
      <c r="I7" s="925"/>
      <c r="J7" s="925"/>
      <c r="K7" s="925"/>
      <c r="L7" s="361"/>
      <c r="M7" s="361"/>
      <c r="N7" s="361"/>
      <c r="O7" s="361"/>
      <c r="P7" s="361"/>
      <c r="Q7" s="361"/>
    </row>
    <row r="8" spans="1:23" s="473" customFormat="1" ht="30" customHeight="1" x14ac:dyDescent="0.25">
      <c r="B8" s="476"/>
      <c r="C8" s="979" t="s">
        <v>1099</v>
      </c>
      <c r="D8" s="979"/>
      <c r="E8" s="979"/>
      <c r="F8" s="979"/>
      <c r="G8" s="979"/>
      <c r="H8" s="979"/>
      <c r="I8" s="979"/>
      <c r="J8" s="979"/>
      <c r="K8" s="979"/>
      <c r="L8" s="474"/>
      <c r="M8" s="474"/>
      <c r="N8" s="474"/>
      <c r="O8" s="474"/>
      <c r="P8" s="474"/>
    </row>
    <row r="9" spans="1:23" s="28" customFormat="1" ht="14" x14ac:dyDescent="0.3">
      <c r="B9" s="587"/>
      <c r="C9" s="980" t="s">
        <v>1245</v>
      </c>
      <c r="D9" s="980"/>
      <c r="E9" s="980"/>
      <c r="F9" s="980"/>
      <c r="G9" s="980"/>
      <c r="H9" s="980"/>
      <c r="I9" s="980"/>
      <c r="J9" s="980"/>
      <c r="K9" s="980"/>
      <c r="L9" s="361"/>
      <c r="M9" s="361"/>
      <c r="N9" s="361"/>
      <c r="O9" s="361"/>
      <c r="P9" s="361"/>
      <c r="Q9" s="361"/>
    </row>
    <row r="10" spans="1:23" s="28" customFormat="1" ht="12.75" customHeight="1" x14ac:dyDescent="0.35">
      <c r="B10" s="530"/>
      <c r="C10" s="362"/>
      <c r="D10" s="362"/>
      <c r="E10" s="362"/>
      <c r="F10" s="362"/>
      <c r="G10" s="362"/>
      <c r="H10" s="362"/>
      <c r="I10" s="361"/>
      <c r="J10" s="361"/>
      <c r="K10" s="361"/>
      <c r="L10" s="361"/>
      <c r="M10" s="361"/>
      <c r="N10" s="361"/>
      <c r="O10" s="361"/>
      <c r="P10" s="361"/>
      <c r="Q10" s="361"/>
    </row>
    <row r="11" spans="1:23" s="363" customFormat="1" ht="15" customHeight="1" x14ac:dyDescent="0.3">
      <c r="B11" s="531" t="s">
        <v>684</v>
      </c>
      <c r="C11" s="925" t="s">
        <v>856</v>
      </c>
      <c r="D11" s="925"/>
      <c r="E11" s="925"/>
      <c r="F11" s="925"/>
      <c r="G11" s="925"/>
      <c r="H11" s="925"/>
      <c r="I11" s="925"/>
      <c r="J11" s="925"/>
      <c r="K11" s="925"/>
      <c r="L11" s="364"/>
      <c r="M11" s="364"/>
      <c r="N11" s="364"/>
      <c r="O11" s="364"/>
      <c r="P11" s="364"/>
    </row>
    <row r="12" spans="1:23" s="473" customFormat="1" ht="30" customHeight="1" x14ac:dyDescent="0.25">
      <c r="B12" s="476"/>
      <c r="C12" s="979" t="s">
        <v>1105</v>
      </c>
      <c r="D12" s="979"/>
      <c r="E12" s="979"/>
      <c r="F12" s="979"/>
      <c r="G12" s="979"/>
      <c r="H12" s="979"/>
      <c r="I12" s="979"/>
      <c r="J12" s="979"/>
      <c r="K12" s="979"/>
      <c r="L12" s="474"/>
      <c r="M12" s="474"/>
      <c r="N12" s="474"/>
      <c r="O12" s="474"/>
      <c r="P12" s="474"/>
    </row>
    <row r="13" spans="1:23" s="28" customFormat="1" ht="12.75" customHeight="1" x14ac:dyDescent="0.35">
      <c r="B13" s="530"/>
      <c r="C13" s="362"/>
      <c r="D13" s="362"/>
      <c r="E13" s="362"/>
      <c r="F13" s="362"/>
      <c r="G13" s="362"/>
      <c r="H13" s="361"/>
      <c r="I13" s="361"/>
      <c r="J13" s="361"/>
      <c r="K13" s="361"/>
      <c r="L13" s="361"/>
      <c r="M13" s="361"/>
      <c r="N13" s="361"/>
      <c r="O13" s="361"/>
      <c r="P13" s="361"/>
    </row>
    <row r="14" spans="1:23" s="28" customFormat="1" ht="15" customHeight="1" x14ac:dyDescent="0.3">
      <c r="B14" s="531" t="s">
        <v>685</v>
      </c>
      <c r="C14" s="925" t="s">
        <v>378</v>
      </c>
      <c r="D14" s="925"/>
      <c r="E14" s="925"/>
      <c r="F14" s="925"/>
      <c r="G14" s="925"/>
      <c r="H14" s="925"/>
      <c r="I14" s="925"/>
      <c r="J14" s="925"/>
      <c r="K14" s="925"/>
      <c r="L14" s="361"/>
      <c r="M14" s="361"/>
      <c r="N14" s="361"/>
      <c r="O14" s="361"/>
      <c r="P14" s="361"/>
      <c r="Q14" s="361"/>
    </row>
    <row r="15" spans="1:23" s="361" customFormat="1" ht="68.150000000000006" customHeight="1" x14ac:dyDescent="0.35">
      <c r="B15" s="532"/>
      <c r="C15" s="757" t="s">
        <v>1223</v>
      </c>
      <c r="D15" s="757"/>
      <c r="E15" s="757"/>
      <c r="F15" s="757"/>
      <c r="G15" s="757"/>
      <c r="H15" s="757"/>
      <c r="I15" s="757"/>
      <c r="J15" s="757"/>
      <c r="K15" s="757"/>
    </row>
    <row r="16" spans="1:23" s="28" customFormat="1" ht="12.75" customHeight="1" x14ac:dyDescent="0.35">
      <c r="B16" s="532"/>
      <c r="C16" s="362"/>
      <c r="D16" s="362"/>
      <c r="E16" s="362"/>
      <c r="F16" s="362"/>
      <c r="G16" s="362"/>
      <c r="H16" s="362"/>
      <c r="I16" s="361"/>
      <c r="J16" s="361"/>
      <c r="K16" s="361"/>
      <c r="L16" s="361"/>
      <c r="M16" s="361"/>
      <c r="N16" s="361"/>
      <c r="O16" s="361"/>
      <c r="P16" s="361"/>
      <c r="Q16" s="361"/>
    </row>
    <row r="17" spans="2:17" s="28" customFormat="1" ht="14" x14ac:dyDescent="0.3">
      <c r="B17" s="531" t="s">
        <v>686</v>
      </c>
      <c r="C17" s="925" t="s">
        <v>660</v>
      </c>
      <c r="D17" s="925"/>
      <c r="E17" s="925"/>
      <c r="F17" s="925"/>
      <c r="G17" s="925"/>
      <c r="H17" s="925"/>
      <c r="I17" s="925"/>
      <c r="J17" s="925"/>
      <c r="K17" s="925"/>
      <c r="L17" s="361"/>
      <c r="M17" s="361"/>
      <c r="N17" s="361"/>
      <c r="O17" s="361"/>
      <c r="P17" s="361"/>
      <c r="Q17" s="361"/>
    </row>
    <row r="18" spans="2:17" s="475" customFormat="1" ht="30" customHeight="1" x14ac:dyDescent="0.25">
      <c r="B18" s="533"/>
      <c r="C18" s="757" t="s">
        <v>1140</v>
      </c>
      <c r="D18" s="757"/>
      <c r="E18" s="757"/>
      <c r="F18" s="757"/>
      <c r="G18" s="757"/>
      <c r="H18" s="757"/>
      <c r="I18" s="757"/>
      <c r="J18" s="757"/>
      <c r="K18" s="757"/>
      <c r="L18" s="465"/>
      <c r="M18" s="465"/>
      <c r="N18" s="465"/>
      <c r="O18" s="465"/>
      <c r="P18" s="465"/>
      <c r="Q18" s="465"/>
    </row>
    <row r="19" spans="2:17" s="361" customFormat="1" ht="12.75" customHeight="1" x14ac:dyDescent="0.3">
      <c r="B19" s="530"/>
      <c r="C19" s="974"/>
      <c r="D19" s="974"/>
      <c r="E19" s="974"/>
      <c r="F19" s="974"/>
      <c r="G19" s="974"/>
      <c r="H19" s="974"/>
    </row>
    <row r="20" spans="2:17" s="28" customFormat="1" ht="15" customHeight="1" x14ac:dyDescent="0.3">
      <c r="B20" s="531" t="s">
        <v>687</v>
      </c>
      <c r="C20" s="925" t="s">
        <v>379</v>
      </c>
      <c r="D20" s="925"/>
      <c r="E20" s="925"/>
      <c r="F20" s="925"/>
      <c r="G20" s="925"/>
      <c r="H20" s="925"/>
      <c r="I20" s="925"/>
      <c r="J20" s="925"/>
      <c r="K20" s="925"/>
      <c r="L20" s="361"/>
      <c r="M20" s="361"/>
      <c r="N20" s="361"/>
      <c r="O20" s="361"/>
      <c r="P20" s="361"/>
      <c r="Q20" s="361"/>
    </row>
    <row r="21" spans="2:17" s="361" customFormat="1" ht="14.5" x14ac:dyDescent="0.35">
      <c r="B21" s="532"/>
      <c r="C21" s="942" t="s">
        <v>922</v>
      </c>
      <c r="D21" s="942"/>
      <c r="E21" s="942"/>
      <c r="F21" s="942"/>
      <c r="G21" s="942"/>
      <c r="H21" s="942"/>
      <c r="I21" s="942"/>
      <c r="J21" s="942"/>
      <c r="K21" s="942"/>
    </row>
    <row r="22" spans="2:17" s="28" customFormat="1" ht="12.75" customHeight="1" x14ac:dyDescent="0.35">
      <c r="B22" s="530"/>
      <c r="C22" s="362"/>
      <c r="I22" s="361"/>
      <c r="J22" s="361"/>
      <c r="K22" s="361"/>
      <c r="L22" s="361"/>
      <c r="M22" s="361"/>
      <c r="N22" s="361"/>
      <c r="O22" s="361"/>
      <c r="P22" s="361"/>
      <c r="Q22" s="361"/>
    </row>
    <row r="23" spans="2:17" s="28" customFormat="1" ht="15" customHeight="1" x14ac:dyDescent="0.3">
      <c r="B23" s="531" t="s">
        <v>688</v>
      </c>
      <c r="C23" s="925" t="s">
        <v>380</v>
      </c>
      <c r="D23" s="925"/>
      <c r="E23" s="925"/>
      <c r="F23" s="925"/>
      <c r="G23" s="925"/>
      <c r="H23" s="925"/>
      <c r="I23" s="925"/>
      <c r="J23" s="925"/>
      <c r="K23" s="925"/>
      <c r="L23" s="361"/>
      <c r="M23" s="361"/>
      <c r="N23" s="361"/>
      <c r="O23" s="361"/>
      <c r="P23" s="361"/>
      <c r="Q23" s="361"/>
    </row>
    <row r="24" spans="2:17" s="465" customFormat="1" ht="30" customHeight="1" x14ac:dyDescent="0.25">
      <c r="B24" s="534"/>
      <c r="C24" s="703" t="s">
        <v>1244</v>
      </c>
      <c r="D24" s="703"/>
      <c r="E24" s="703"/>
      <c r="F24" s="703"/>
      <c r="G24" s="703"/>
      <c r="H24" s="703"/>
      <c r="I24" s="703"/>
      <c r="J24" s="703"/>
      <c r="K24" s="703"/>
    </row>
    <row r="25" spans="2:17" s="28" customFormat="1" ht="14" x14ac:dyDescent="0.3">
      <c r="B25" s="531"/>
      <c r="C25" s="361"/>
      <c r="D25" s="361"/>
      <c r="E25" s="361"/>
      <c r="F25" s="361"/>
      <c r="G25" s="361"/>
      <c r="H25" s="361"/>
      <c r="I25" s="361"/>
      <c r="J25" s="361"/>
      <c r="K25" s="361"/>
      <c r="L25" s="361"/>
      <c r="M25" s="361"/>
      <c r="N25" s="361"/>
      <c r="O25" s="361"/>
      <c r="P25" s="361"/>
      <c r="Q25" s="361"/>
    </row>
    <row r="26" spans="2:17" s="28" customFormat="1" ht="15" customHeight="1" x14ac:dyDescent="0.3">
      <c r="B26" s="531" t="s">
        <v>689</v>
      </c>
      <c r="C26" s="925" t="s">
        <v>661</v>
      </c>
      <c r="D26" s="925"/>
      <c r="E26" s="925"/>
      <c r="F26" s="925"/>
      <c r="G26" s="925"/>
      <c r="H26" s="925"/>
      <c r="I26" s="925"/>
      <c r="J26" s="925"/>
      <c r="K26" s="925"/>
      <c r="L26" s="361"/>
      <c r="M26" s="361"/>
      <c r="N26" s="361"/>
      <c r="O26" s="361"/>
      <c r="P26" s="361"/>
      <c r="Q26" s="361"/>
    </row>
    <row r="27" spans="2:17" s="28" customFormat="1" ht="14" x14ac:dyDescent="0.3">
      <c r="B27" s="366"/>
      <c r="C27" s="978" t="s">
        <v>1098</v>
      </c>
      <c r="D27" s="978"/>
      <c r="E27" s="978"/>
      <c r="F27" s="978"/>
      <c r="G27" s="978"/>
      <c r="H27" s="978"/>
      <c r="I27" s="978"/>
      <c r="J27" s="978"/>
      <c r="K27" s="978"/>
      <c r="L27" s="361"/>
      <c r="M27" s="361"/>
      <c r="N27" s="361"/>
      <c r="O27" s="361"/>
      <c r="P27" s="361"/>
      <c r="Q27" s="361"/>
    </row>
    <row r="28" spans="2:17" s="28" customFormat="1" ht="18" customHeight="1" x14ac:dyDescent="0.3">
      <c r="B28" s="531"/>
      <c r="C28" s="982" t="s">
        <v>1113</v>
      </c>
      <c r="D28" s="982"/>
      <c r="E28" s="982"/>
      <c r="F28" s="982"/>
      <c r="G28" s="982"/>
      <c r="H28" s="982"/>
      <c r="I28" s="982"/>
      <c r="J28" s="982"/>
      <c r="K28" s="982"/>
      <c r="L28" s="361"/>
      <c r="M28" s="361"/>
      <c r="N28" s="361"/>
      <c r="O28" s="361"/>
      <c r="P28" s="361"/>
      <c r="Q28" s="361"/>
    </row>
    <row r="29" spans="2:17" s="28" customFormat="1" ht="17.149999999999999" customHeight="1" x14ac:dyDescent="0.3">
      <c r="B29" s="580"/>
      <c r="C29" s="975" t="s">
        <v>1150</v>
      </c>
      <c r="D29" s="977"/>
      <c r="E29" s="975" t="s">
        <v>1151</v>
      </c>
      <c r="F29" s="976"/>
      <c r="G29" s="976"/>
      <c r="H29" s="976"/>
      <c r="I29" s="976"/>
      <c r="J29" s="976"/>
      <c r="K29" s="977"/>
      <c r="L29" s="361"/>
      <c r="M29" s="361"/>
      <c r="N29" s="361"/>
      <c r="O29" s="361"/>
      <c r="P29" s="361"/>
      <c r="Q29" s="361"/>
    </row>
    <row r="30" spans="2:17" s="28" customFormat="1" ht="17.149999999999999" customHeight="1" x14ac:dyDescent="0.3">
      <c r="B30" s="580"/>
      <c r="C30" s="975" t="s">
        <v>1153</v>
      </c>
      <c r="D30" s="977"/>
      <c r="E30" s="975" t="s">
        <v>1152</v>
      </c>
      <c r="F30" s="976"/>
      <c r="G30" s="976"/>
      <c r="H30" s="976"/>
      <c r="I30" s="976"/>
      <c r="J30" s="976"/>
      <c r="K30" s="977"/>
      <c r="L30" s="361"/>
      <c r="M30" s="361"/>
      <c r="N30" s="361"/>
      <c r="O30" s="361"/>
      <c r="P30" s="361"/>
      <c r="Q30" s="361"/>
    </row>
    <row r="31" spans="2:17" s="28" customFormat="1" ht="17.149999999999999" customHeight="1" x14ac:dyDescent="0.3">
      <c r="B31" s="535"/>
      <c r="C31" s="975" t="s">
        <v>1021</v>
      </c>
      <c r="D31" s="977"/>
      <c r="E31" s="983" t="s">
        <v>1114</v>
      </c>
      <c r="F31" s="984"/>
      <c r="G31" s="984"/>
      <c r="H31" s="984"/>
      <c r="I31" s="984"/>
      <c r="J31" s="984"/>
      <c r="K31" s="985"/>
      <c r="L31" s="361"/>
      <c r="M31" s="361"/>
      <c r="N31" s="361"/>
      <c r="O31" s="361"/>
      <c r="P31" s="361"/>
      <c r="Q31" s="361"/>
    </row>
    <row r="32" spans="2:17" s="361" customFormat="1" ht="17.149999999999999" customHeight="1" x14ac:dyDescent="0.3">
      <c r="B32" s="581"/>
      <c r="C32" s="975" t="s">
        <v>1022</v>
      </c>
      <c r="D32" s="977"/>
      <c r="E32" s="986"/>
      <c r="F32" s="987"/>
      <c r="G32" s="987"/>
      <c r="H32" s="987"/>
      <c r="I32" s="987"/>
      <c r="J32" s="987"/>
      <c r="K32" s="988"/>
    </row>
    <row r="33" spans="2:18" s="361" customFormat="1" ht="17.149999999999999" customHeight="1" x14ac:dyDescent="0.3">
      <c r="B33" s="581"/>
      <c r="C33" s="975" t="s">
        <v>1023</v>
      </c>
      <c r="D33" s="977"/>
      <c r="E33" s="975" t="s">
        <v>1024</v>
      </c>
      <c r="F33" s="976"/>
      <c r="G33" s="976"/>
      <c r="H33" s="976"/>
      <c r="I33" s="976"/>
      <c r="J33" s="976"/>
      <c r="K33" s="977"/>
    </row>
    <row r="34" spans="2:18" ht="12.75" customHeight="1" x14ac:dyDescent="0.3"/>
    <row r="35" spans="2:18" ht="12.75" customHeight="1" x14ac:dyDescent="0.3"/>
    <row r="36" spans="2:18" s="478" customFormat="1" ht="23.15" customHeight="1" x14ac:dyDescent="0.25">
      <c r="B36" s="536" t="s">
        <v>408</v>
      </c>
      <c r="C36" s="947" t="s">
        <v>923</v>
      </c>
      <c r="D36" s="947"/>
      <c r="E36" s="947"/>
      <c r="F36" s="947"/>
      <c r="G36" s="947"/>
      <c r="H36" s="947"/>
      <c r="I36" s="947"/>
      <c r="J36" s="947"/>
      <c r="K36" s="947"/>
    </row>
    <row r="37" spans="2:18" ht="12.75" customHeight="1" x14ac:dyDescent="0.35">
      <c r="C37" s="367"/>
      <c r="D37" s="367"/>
      <c r="E37" s="367"/>
      <c r="R37" s="366"/>
    </row>
    <row r="38" spans="2:18" ht="30" customHeight="1" x14ac:dyDescent="0.3">
      <c r="C38" s="757" t="s">
        <v>1104</v>
      </c>
      <c r="D38" s="757"/>
      <c r="E38" s="757"/>
      <c r="F38" s="757"/>
      <c r="G38" s="757"/>
      <c r="H38" s="757"/>
      <c r="I38" s="757"/>
      <c r="J38" s="757"/>
      <c r="K38" s="757"/>
      <c r="R38" s="366"/>
    </row>
    <row r="39" spans="2:18" ht="12.75" customHeight="1" x14ac:dyDescent="0.3">
      <c r="B39" s="622"/>
      <c r="R39" s="366"/>
    </row>
    <row r="40" spans="2:18" ht="12.75" customHeight="1" x14ac:dyDescent="0.3">
      <c r="B40" s="622"/>
      <c r="C40" s="395"/>
      <c r="D40" s="395"/>
      <c r="E40" s="395"/>
      <c r="F40" s="395"/>
      <c r="G40" s="395"/>
      <c r="R40" s="366"/>
    </row>
    <row r="41" spans="2:18" ht="12.75" customHeight="1" x14ac:dyDescent="0.3">
      <c r="B41" s="622"/>
      <c r="C41" s="395"/>
      <c r="D41" s="395"/>
      <c r="E41" s="395"/>
      <c r="F41" s="395"/>
      <c r="G41" s="395"/>
      <c r="R41" s="366"/>
    </row>
    <row r="42" spans="2:18" ht="12.75" customHeight="1" x14ac:dyDescent="0.3">
      <c r="B42" s="622"/>
      <c r="C42" s="395"/>
      <c r="D42" s="395"/>
      <c r="E42" s="395"/>
      <c r="F42" s="395"/>
      <c r="G42" s="395"/>
      <c r="R42" s="366"/>
    </row>
    <row r="43" spans="2:18" ht="12.75" customHeight="1" x14ac:dyDescent="0.3">
      <c r="B43" s="622"/>
      <c r="C43" s="395"/>
      <c r="D43" s="395"/>
      <c r="E43" s="395"/>
      <c r="F43" s="395"/>
      <c r="G43" s="395"/>
      <c r="R43" s="366"/>
    </row>
    <row r="44" spans="2:18" ht="12.75" customHeight="1" x14ac:dyDescent="0.3">
      <c r="B44" s="622"/>
      <c r="C44" s="395"/>
      <c r="D44" s="395"/>
      <c r="E44" s="395"/>
      <c r="F44" s="395"/>
      <c r="G44" s="395"/>
      <c r="R44" s="366"/>
    </row>
    <row r="45" spans="2:18" ht="12.75" customHeight="1" x14ac:dyDescent="0.3">
      <c r="B45" s="622"/>
      <c r="C45" s="395"/>
      <c r="D45" s="395"/>
      <c r="E45" s="395"/>
      <c r="F45" s="395"/>
      <c r="G45" s="395"/>
      <c r="R45" s="366"/>
    </row>
    <row r="46" spans="2:18" ht="12.75" customHeight="1" x14ac:dyDescent="0.3">
      <c r="B46" s="622"/>
      <c r="C46" s="395"/>
      <c r="D46" s="395"/>
      <c r="E46" s="395"/>
      <c r="F46" s="395"/>
      <c r="G46" s="395"/>
      <c r="R46" s="366"/>
    </row>
    <row r="47" spans="2:18" ht="12.75" customHeight="1" x14ac:dyDescent="0.3">
      <c r="B47" s="622"/>
      <c r="C47" s="395"/>
      <c r="D47" s="395"/>
      <c r="E47" s="395"/>
      <c r="F47" s="395"/>
      <c r="G47" s="395"/>
      <c r="I47" s="148"/>
      <c r="R47" s="366"/>
    </row>
    <row r="48" spans="2:18" ht="12.75" customHeight="1" x14ac:dyDescent="0.3">
      <c r="B48" s="622"/>
      <c r="C48" s="395"/>
      <c r="D48" s="395"/>
      <c r="E48" s="395"/>
      <c r="F48" s="395"/>
      <c r="G48" s="395"/>
      <c r="R48" s="366"/>
    </row>
    <row r="49" spans="2:18" ht="12.75" customHeight="1" x14ac:dyDescent="0.3">
      <c r="B49" s="622"/>
      <c r="C49" s="395"/>
      <c r="D49" s="395"/>
      <c r="E49" s="395"/>
      <c r="F49" s="395"/>
      <c r="G49" s="395"/>
      <c r="R49" s="366"/>
    </row>
    <row r="50" spans="2:18" ht="12.75" customHeight="1" x14ac:dyDescent="0.3">
      <c r="B50" s="622"/>
      <c r="C50" s="395"/>
      <c r="D50" s="395"/>
      <c r="E50" s="395"/>
      <c r="F50" s="395"/>
      <c r="G50" s="395"/>
      <c r="R50" s="366"/>
    </row>
    <row r="51" spans="2:18" ht="12.75" customHeight="1" x14ac:dyDescent="0.3">
      <c r="R51" s="366"/>
    </row>
    <row r="52" spans="2:18" ht="12.75" customHeight="1" x14ac:dyDescent="0.3">
      <c r="C52" s="395"/>
      <c r="D52" s="395"/>
      <c r="E52" s="395"/>
      <c r="F52" s="395"/>
      <c r="G52" s="395"/>
      <c r="R52" s="366"/>
    </row>
    <row r="53" spans="2:18" ht="12.75" customHeight="1" x14ac:dyDescent="0.3">
      <c r="C53" s="395"/>
      <c r="D53" s="395"/>
      <c r="E53" s="395"/>
      <c r="F53" s="395"/>
      <c r="G53" s="395"/>
      <c r="R53" s="366"/>
    </row>
    <row r="54" spans="2:18" ht="12.75" customHeight="1" x14ac:dyDescent="0.3">
      <c r="C54" s="395"/>
      <c r="D54" s="395"/>
      <c r="E54" s="395"/>
      <c r="F54" s="395"/>
      <c r="G54" s="395"/>
      <c r="R54" s="366"/>
    </row>
    <row r="55" spans="2:18" ht="12.75" customHeight="1" x14ac:dyDescent="0.3">
      <c r="C55" s="395"/>
      <c r="D55" s="395"/>
      <c r="E55" s="395"/>
      <c r="F55" s="395"/>
      <c r="G55" s="395"/>
      <c r="R55" s="366"/>
    </row>
    <row r="56" spans="2:18" ht="12.75" customHeight="1" x14ac:dyDescent="0.3">
      <c r="C56" s="395"/>
      <c r="D56" s="395"/>
      <c r="E56" s="395"/>
      <c r="F56" s="395"/>
      <c r="G56" s="395"/>
      <c r="R56" s="366"/>
    </row>
    <row r="57" spans="2:18" ht="12.75" customHeight="1" x14ac:dyDescent="0.3">
      <c r="C57" s="395"/>
      <c r="D57" s="395"/>
      <c r="E57" s="395"/>
      <c r="F57" s="395"/>
      <c r="G57" s="395"/>
      <c r="R57" s="366"/>
    </row>
    <row r="58" spans="2:18" ht="12.75" customHeight="1" x14ac:dyDescent="0.3">
      <c r="C58" s="395"/>
      <c r="D58" s="395"/>
      <c r="E58" s="395"/>
      <c r="F58" s="395"/>
      <c r="G58" s="395"/>
      <c r="R58" s="366"/>
    </row>
    <row r="59" spans="2:18" ht="12.75" customHeight="1" x14ac:dyDescent="0.3">
      <c r="C59" s="395"/>
      <c r="D59" s="395"/>
      <c r="E59" s="395"/>
      <c r="F59" s="395"/>
      <c r="G59" s="395"/>
      <c r="I59" s="148"/>
      <c r="R59" s="366"/>
    </row>
    <row r="60" spans="2:18" ht="12.75" customHeight="1" x14ac:dyDescent="0.3">
      <c r="C60" s="395"/>
      <c r="D60" s="395"/>
      <c r="E60" s="395"/>
      <c r="F60" s="395"/>
      <c r="G60" s="395"/>
      <c r="R60" s="366"/>
    </row>
    <row r="61" spans="2:18" ht="12.75" customHeight="1" x14ac:dyDescent="0.3">
      <c r="R61" s="366"/>
    </row>
    <row r="62" spans="2:18" ht="15" customHeight="1" x14ac:dyDescent="0.3">
      <c r="B62" s="526">
        <v>2.1</v>
      </c>
      <c r="C62" s="925" t="s">
        <v>662</v>
      </c>
      <c r="D62" s="925"/>
      <c r="E62" s="925"/>
      <c r="F62" s="925"/>
      <c r="G62" s="925"/>
      <c r="H62" s="925"/>
      <c r="I62" s="925"/>
      <c r="J62" s="925"/>
      <c r="K62" s="925"/>
      <c r="R62" s="366"/>
    </row>
    <row r="63" spans="2:18" s="470" customFormat="1" ht="30" customHeight="1" x14ac:dyDescent="0.25">
      <c r="B63" s="537"/>
      <c r="C63" s="757" t="s">
        <v>1173</v>
      </c>
      <c r="D63" s="757"/>
      <c r="E63" s="757"/>
      <c r="F63" s="757"/>
      <c r="G63" s="757"/>
      <c r="H63" s="757"/>
      <c r="I63" s="757"/>
      <c r="J63" s="757"/>
      <c r="K63" s="757"/>
      <c r="L63" s="465"/>
      <c r="M63" s="465"/>
      <c r="N63" s="465"/>
      <c r="O63" s="465"/>
      <c r="P63" s="465"/>
      <c r="Q63" s="465"/>
    </row>
    <row r="64" spans="2:18" ht="12.75" customHeight="1" x14ac:dyDescent="0.3">
      <c r="B64" s="526"/>
      <c r="R64" s="366"/>
    </row>
    <row r="65" spans="2:18" ht="15" customHeight="1" x14ac:dyDescent="0.3">
      <c r="B65" s="526">
        <v>2.2000000000000002</v>
      </c>
      <c r="C65" s="925" t="s">
        <v>663</v>
      </c>
      <c r="D65" s="925"/>
      <c r="E65" s="925"/>
      <c r="F65" s="925"/>
      <c r="G65" s="925"/>
      <c r="H65" s="925"/>
      <c r="I65" s="925"/>
      <c r="J65" s="925"/>
      <c r="K65" s="925"/>
      <c r="R65" s="366"/>
    </row>
    <row r="66" spans="2:18" s="470" customFormat="1" ht="42" customHeight="1" x14ac:dyDescent="0.25">
      <c r="B66" s="537"/>
      <c r="C66" s="757" t="s">
        <v>1132</v>
      </c>
      <c r="D66" s="757"/>
      <c r="E66" s="757"/>
      <c r="F66" s="757"/>
      <c r="G66" s="757"/>
      <c r="H66" s="757"/>
      <c r="I66" s="757"/>
      <c r="J66" s="757"/>
      <c r="K66" s="757"/>
      <c r="L66" s="465"/>
      <c r="M66" s="465"/>
      <c r="N66" s="465"/>
      <c r="O66" s="465"/>
      <c r="P66" s="465"/>
      <c r="Q66" s="465"/>
    </row>
    <row r="67" spans="2:18" ht="12.75" customHeight="1" x14ac:dyDescent="0.3">
      <c r="B67" s="526"/>
      <c r="R67" s="366"/>
    </row>
    <row r="68" spans="2:18" ht="15" customHeight="1" x14ac:dyDescent="0.3">
      <c r="B68" s="526">
        <v>2.2999999999999998</v>
      </c>
      <c r="C68" s="925" t="s">
        <v>924</v>
      </c>
      <c r="D68" s="925"/>
      <c r="E68" s="925"/>
      <c r="F68" s="925"/>
      <c r="G68" s="925"/>
      <c r="H68" s="925"/>
      <c r="I68" s="925"/>
      <c r="J68" s="925"/>
      <c r="K68" s="925"/>
      <c r="R68" s="366"/>
    </row>
    <row r="69" spans="2:18" s="470" customFormat="1" ht="42" customHeight="1" x14ac:dyDescent="0.25">
      <c r="B69" s="537"/>
      <c r="C69" s="757" t="s">
        <v>1100</v>
      </c>
      <c r="D69" s="757"/>
      <c r="E69" s="757"/>
      <c r="F69" s="757"/>
      <c r="G69" s="757"/>
      <c r="H69" s="757"/>
      <c r="I69" s="757"/>
      <c r="J69" s="757"/>
      <c r="K69" s="757"/>
      <c r="L69" s="465"/>
      <c r="M69" s="465"/>
      <c r="N69" s="465"/>
      <c r="O69" s="465"/>
      <c r="P69" s="465"/>
      <c r="Q69" s="465"/>
    </row>
    <row r="70" spans="2:18" s="635" customFormat="1" ht="15" customHeight="1" x14ac:dyDescent="0.25">
      <c r="B70" s="537"/>
      <c r="C70" s="958" t="s">
        <v>1032</v>
      </c>
      <c r="D70" s="958"/>
      <c r="E70" s="958"/>
      <c r="F70" s="958"/>
      <c r="G70" s="958"/>
      <c r="H70" s="958"/>
      <c r="I70" s="958"/>
      <c r="J70" s="958"/>
      <c r="K70" s="958"/>
      <c r="L70" s="623"/>
      <c r="M70" s="623"/>
      <c r="N70" s="623"/>
      <c r="O70" s="623"/>
      <c r="P70" s="623"/>
      <c r="Q70" s="623"/>
    </row>
    <row r="71" spans="2:18" s="635" customFormat="1" ht="15" customHeight="1" x14ac:dyDescent="0.25">
      <c r="B71" s="537"/>
      <c r="C71" s="958" t="s">
        <v>1033</v>
      </c>
      <c r="D71" s="958"/>
      <c r="E71" s="958"/>
      <c r="F71" s="958"/>
      <c r="G71" s="958"/>
      <c r="H71" s="958"/>
      <c r="I71" s="958"/>
      <c r="J71" s="958"/>
      <c r="K71" s="958"/>
      <c r="L71" s="623"/>
      <c r="M71" s="623"/>
      <c r="N71" s="623"/>
      <c r="O71" s="623"/>
      <c r="P71" s="623"/>
      <c r="Q71" s="623"/>
    </row>
    <row r="72" spans="2:18" s="635" customFormat="1" ht="15" customHeight="1" x14ac:dyDescent="0.25">
      <c r="B72" s="537"/>
      <c r="C72" s="958" t="s">
        <v>1034</v>
      </c>
      <c r="D72" s="958"/>
      <c r="E72" s="958"/>
      <c r="F72" s="958"/>
      <c r="G72" s="958"/>
      <c r="H72" s="958"/>
      <c r="I72" s="958"/>
      <c r="J72" s="958"/>
      <c r="K72" s="958"/>
      <c r="L72" s="623"/>
      <c r="M72" s="623"/>
      <c r="N72" s="623"/>
      <c r="O72" s="623"/>
      <c r="P72" s="623"/>
      <c r="Q72" s="623"/>
    </row>
    <row r="73" spans="2:18" s="635" customFormat="1" ht="15" customHeight="1" x14ac:dyDescent="0.25">
      <c r="B73" s="537"/>
      <c r="C73" s="958" t="s">
        <v>1035</v>
      </c>
      <c r="D73" s="958"/>
      <c r="E73" s="958"/>
      <c r="F73" s="958"/>
      <c r="G73" s="958"/>
      <c r="H73" s="958"/>
      <c r="I73" s="958"/>
      <c r="J73" s="958"/>
      <c r="K73" s="958"/>
      <c r="L73" s="623"/>
      <c r="M73" s="623"/>
      <c r="N73" s="623"/>
      <c r="O73" s="623"/>
      <c r="P73" s="623"/>
      <c r="Q73" s="623"/>
    </row>
    <row r="74" spans="2:18" s="470" customFormat="1" ht="15" customHeight="1" x14ac:dyDescent="0.25">
      <c r="B74" s="537"/>
      <c r="C74" s="939" t="s">
        <v>665</v>
      </c>
      <c r="D74" s="939"/>
      <c r="E74" s="939"/>
      <c r="F74" s="939"/>
      <c r="G74" s="939"/>
      <c r="H74" s="939"/>
      <c r="I74" s="939"/>
      <c r="J74" s="939"/>
      <c r="K74" s="939"/>
      <c r="L74" s="465"/>
      <c r="M74" s="465"/>
      <c r="N74" s="465"/>
      <c r="O74" s="465"/>
      <c r="P74" s="465"/>
      <c r="Q74" s="465"/>
    </row>
    <row r="75" spans="2:18" ht="28" customHeight="1" x14ac:dyDescent="0.3">
      <c r="B75" s="538">
        <v>2.4</v>
      </c>
      <c r="C75" s="925" t="s">
        <v>550</v>
      </c>
      <c r="D75" s="925"/>
      <c r="E75" s="925"/>
      <c r="F75" s="925"/>
      <c r="G75" s="925"/>
      <c r="H75" s="925"/>
      <c r="I75" s="925"/>
      <c r="J75" s="925"/>
      <c r="K75" s="925"/>
      <c r="R75" s="366"/>
    </row>
    <row r="76" spans="2:18" ht="42" customHeight="1" x14ac:dyDescent="0.3">
      <c r="B76" s="526"/>
      <c r="C76" s="991" t="s">
        <v>1184</v>
      </c>
      <c r="D76" s="991"/>
      <c r="E76" s="991"/>
      <c r="F76" s="991"/>
      <c r="G76" s="991"/>
      <c r="H76" s="991"/>
      <c r="I76" s="991"/>
      <c r="J76" s="991"/>
      <c r="K76" s="991"/>
      <c r="R76" s="366"/>
    </row>
    <row r="77" spans="2:18" ht="12.75" customHeight="1" x14ac:dyDescent="0.3">
      <c r="B77" s="526"/>
      <c r="R77" s="366"/>
    </row>
    <row r="78" spans="2:18" ht="15" customHeight="1" x14ac:dyDescent="0.3">
      <c r="B78" s="526" t="s">
        <v>1231</v>
      </c>
      <c r="C78" s="981" t="s">
        <v>1206</v>
      </c>
      <c r="D78" s="981"/>
      <c r="E78" s="981"/>
      <c r="F78" s="981"/>
      <c r="G78" s="981"/>
      <c r="H78" s="981"/>
      <c r="I78" s="981"/>
      <c r="J78" s="981"/>
      <c r="K78" s="981"/>
      <c r="R78" s="366"/>
    </row>
    <row r="79" spans="2:18" ht="12.75" customHeight="1" x14ac:dyDescent="0.3">
      <c r="B79" s="526"/>
      <c r="R79" s="366"/>
    </row>
    <row r="80" spans="2:18" x14ac:dyDescent="0.3">
      <c r="R80" s="366"/>
    </row>
    <row r="81" spans="2:12" s="478" customFormat="1" ht="23.15" customHeight="1" x14ac:dyDescent="0.25">
      <c r="B81" s="536" t="s">
        <v>349</v>
      </c>
      <c r="C81" s="947" t="s">
        <v>1243</v>
      </c>
      <c r="D81" s="947"/>
      <c r="E81" s="947"/>
      <c r="F81" s="947"/>
      <c r="G81" s="947"/>
      <c r="H81" s="947"/>
      <c r="I81" s="947"/>
      <c r="J81" s="947"/>
      <c r="K81" s="947"/>
    </row>
    <row r="82" spans="2:12" ht="12.75" customHeight="1" x14ac:dyDescent="0.35">
      <c r="D82" s="362"/>
    </row>
    <row r="83" spans="2:12" ht="42" customHeight="1" x14ac:dyDescent="0.3">
      <c r="C83" s="757" t="s">
        <v>1241</v>
      </c>
      <c r="D83" s="757"/>
      <c r="E83" s="757"/>
      <c r="F83" s="757"/>
      <c r="G83" s="757"/>
      <c r="H83" s="757"/>
      <c r="I83" s="757"/>
      <c r="J83" s="757"/>
      <c r="K83" s="757"/>
    </row>
    <row r="84" spans="2:12" ht="12.75" customHeight="1" x14ac:dyDescent="0.3">
      <c r="C84" s="395"/>
      <c r="D84" s="395"/>
      <c r="E84" s="395"/>
      <c r="F84" s="395"/>
      <c r="G84" s="395"/>
      <c r="H84" s="395"/>
      <c r="I84" s="395"/>
      <c r="L84" s="548"/>
    </row>
    <row r="85" spans="2:12" ht="12.75" customHeight="1" x14ac:dyDescent="0.3">
      <c r="C85" s="395"/>
      <c r="D85" s="395"/>
      <c r="E85" s="395"/>
      <c r="F85" s="395"/>
      <c r="G85" s="395"/>
      <c r="H85" s="395"/>
      <c r="I85" s="395"/>
      <c r="L85" s="548"/>
    </row>
    <row r="86" spans="2:12" ht="12.75" customHeight="1" x14ac:dyDescent="0.3">
      <c r="C86" s="395"/>
      <c r="D86" s="395"/>
      <c r="E86" s="395"/>
      <c r="F86" s="395"/>
      <c r="G86" s="395"/>
      <c r="H86" s="395"/>
      <c r="I86" s="395"/>
      <c r="L86" s="548"/>
    </row>
    <row r="87" spans="2:12" ht="12.75" customHeight="1" x14ac:dyDescent="0.3">
      <c r="C87" s="395"/>
      <c r="D87" s="395"/>
      <c r="E87" s="395"/>
      <c r="F87" s="395"/>
      <c r="G87" s="395"/>
      <c r="H87" s="395"/>
      <c r="I87" s="395"/>
      <c r="L87" s="548"/>
    </row>
    <row r="88" spans="2:12" ht="12.75" customHeight="1" x14ac:dyDescent="0.3">
      <c r="C88" s="395"/>
      <c r="D88" s="395"/>
      <c r="E88" s="395"/>
      <c r="F88" s="395"/>
      <c r="G88" s="395"/>
      <c r="H88" s="395"/>
      <c r="I88" s="395"/>
      <c r="L88" s="548"/>
    </row>
    <row r="89" spans="2:12" ht="12.75" customHeight="1" x14ac:dyDescent="0.3">
      <c r="B89" s="622"/>
      <c r="C89" s="395"/>
      <c r="D89" s="395"/>
      <c r="E89" s="395"/>
      <c r="F89" s="395"/>
      <c r="G89" s="395"/>
      <c r="H89" s="395"/>
      <c r="I89" s="395"/>
      <c r="L89" s="621"/>
    </row>
    <row r="90" spans="2:12" ht="12.75" customHeight="1" x14ac:dyDescent="0.3">
      <c r="C90" s="395"/>
      <c r="D90" s="395"/>
      <c r="E90" s="395"/>
      <c r="F90" s="395"/>
      <c r="G90" s="395"/>
      <c r="H90" s="395"/>
      <c r="I90" s="395"/>
      <c r="L90" s="548"/>
    </row>
    <row r="91" spans="2:12" ht="12.75" customHeight="1" x14ac:dyDescent="0.3">
      <c r="C91" s="395"/>
      <c r="D91" s="395"/>
      <c r="E91" s="395"/>
      <c r="F91" s="395"/>
      <c r="G91" s="395"/>
      <c r="H91" s="395"/>
      <c r="I91" s="395"/>
      <c r="L91" s="548"/>
    </row>
    <row r="92" spans="2:12" ht="12.75" customHeight="1" x14ac:dyDescent="0.3">
      <c r="C92" s="395"/>
      <c r="D92" s="395"/>
      <c r="E92" s="395"/>
      <c r="F92" s="395"/>
      <c r="G92" s="395"/>
      <c r="H92" s="395"/>
      <c r="I92" s="395"/>
      <c r="L92" s="548"/>
    </row>
    <row r="93" spans="2:12" ht="12.75" customHeight="1" x14ac:dyDescent="0.3">
      <c r="C93" s="395"/>
      <c r="D93" s="395"/>
      <c r="E93" s="395"/>
      <c r="F93" s="395"/>
      <c r="G93" s="395"/>
      <c r="H93" s="395"/>
      <c r="I93" s="395"/>
      <c r="L93" s="548"/>
    </row>
    <row r="94" spans="2:12" ht="12.75" customHeight="1" x14ac:dyDescent="0.3">
      <c r="C94" s="395"/>
      <c r="D94" s="395"/>
      <c r="E94" s="395"/>
      <c r="F94" s="395"/>
      <c r="G94" s="395"/>
      <c r="H94" s="395"/>
      <c r="I94" s="395"/>
      <c r="J94" s="372"/>
      <c r="K94" s="372"/>
      <c r="L94" s="548"/>
    </row>
    <row r="95" spans="2:12" ht="12.75" customHeight="1" x14ac:dyDescent="0.3">
      <c r="C95" s="395"/>
      <c r="D95" s="395"/>
      <c r="E95" s="395"/>
      <c r="F95" s="395"/>
      <c r="G95" s="395"/>
      <c r="H95" s="395"/>
      <c r="I95" s="395"/>
      <c r="J95" s="373"/>
      <c r="K95" s="372"/>
      <c r="L95" s="548"/>
    </row>
    <row r="96" spans="2:12" ht="12.75" customHeight="1" x14ac:dyDescent="0.3">
      <c r="C96" s="395"/>
      <c r="D96" s="395"/>
      <c r="E96" s="395"/>
      <c r="F96" s="395"/>
      <c r="G96" s="395"/>
      <c r="H96" s="395"/>
      <c r="I96" s="395"/>
      <c r="J96" s="373"/>
      <c r="K96" s="372"/>
    </row>
    <row r="97" spans="1:23" ht="12.75" customHeight="1" x14ac:dyDescent="0.3">
      <c r="D97" s="462"/>
      <c r="E97" s="462"/>
      <c r="F97" s="462"/>
      <c r="G97" s="462"/>
      <c r="H97" s="462"/>
      <c r="I97" s="372"/>
      <c r="J97" s="373"/>
      <c r="K97" s="372"/>
    </row>
    <row r="98" spans="1:23" ht="12.75" customHeight="1" x14ac:dyDescent="0.3">
      <c r="S98" s="361"/>
      <c r="T98" s="361"/>
      <c r="U98" s="361"/>
      <c r="V98" s="361"/>
      <c r="W98" s="361"/>
    </row>
    <row r="99" spans="1:23" s="478" customFormat="1" ht="23.15" customHeight="1" x14ac:dyDescent="0.25">
      <c r="B99" s="528" t="s">
        <v>350</v>
      </c>
      <c r="C99" s="947" t="s">
        <v>925</v>
      </c>
      <c r="D99" s="947"/>
      <c r="E99" s="947"/>
      <c r="F99" s="947"/>
      <c r="G99" s="947"/>
      <c r="H99" s="947"/>
      <c r="I99" s="947"/>
      <c r="J99" s="947"/>
      <c r="K99" s="947"/>
    </row>
    <row r="100" spans="1:23" ht="12.75" customHeight="1" x14ac:dyDescent="0.3">
      <c r="S100" s="361"/>
      <c r="T100" s="361"/>
      <c r="U100" s="361"/>
      <c r="V100" s="361"/>
      <c r="W100" s="361"/>
    </row>
    <row r="101" spans="1:23" ht="15" customHeight="1" x14ac:dyDescent="0.3">
      <c r="B101" s="526">
        <v>4.0999999999999996</v>
      </c>
      <c r="C101" s="925" t="s">
        <v>876</v>
      </c>
      <c r="D101" s="925"/>
      <c r="E101" s="925"/>
      <c r="F101" s="925"/>
      <c r="G101" s="925"/>
      <c r="H101" s="925"/>
      <c r="I101" s="925"/>
      <c r="J101" s="925"/>
      <c r="K101" s="925"/>
      <c r="S101" s="361"/>
      <c r="T101" s="361"/>
      <c r="U101" s="361"/>
      <c r="V101" s="361"/>
      <c r="W101" s="361"/>
    </row>
    <row r="102" spans="1:23" s="470" customFormat="1" ht="30" customHeight="1" x14ac:dyDescent="0.25">
      <c r="A102" s="655"/>
      <c r="B102" s="624"/>
      <c r="C102" s="757" t="s">
        <v>1115</v>
      </c>
      <c r="D102" s="757"/>
      <c r="E102" s="757"/>
      <c r="F102" s="757"/>
      <c r="G102" s="757"/>
      <c r="H102" s="757"/>
      <c r="I102" s="757"/>
      <c r="J102" s="757"/>
      <c r="K102" s="757"/>
      <c r="L102" s="465"/>
      <c r="M102" s="465"/>
      <c r="N102" s="465"/>
      <c r="O102" s="465"/>
      <c r="P102" s="465"/>
      <c r="Q102" s="465"/>
      <c r="R102" s="465"/>
      <c r="S102" s="465"/>
      <c r="T102" s="465"/>
      <c r="U102" s="465"/>
      <c r="V102" s="465"/>
      <c r="W102" s="465"/>
    </row>
    <row r="103" spans="1:23" ht="12.75" customHeight="1" x14ac:dyDescent="0.3">
      <c r="S103" s="361"/>
      <c r="T103" s="361"/>
      <c r="U103" s="361"/>
      <c r="V103" s="361"/>
      <c r="W103" s="361"/>
    </row>
    <row r="104" spans="1:23" ht="15" customHeight="1" x14ac:dyDescent="0.3">
      <c r="B104" s="526">
        <v>4.2</v>
      </c>
      <c r="C104" s="925" t="s">
        <v>926</v>
      </c>
      <c r="D104" s="925"/>
      <c r="E104" s="925"/>
      <c r="F104" s="925"/>
      <c r="G104" s="925"/>
      <c r="H104" s="925"/>
      <c r="I104" s="925"/>
      <c r="J104" s="925"/>
      <c r="K104" s="925"/>
      <c r="S104" s="361"/>
      <c r="T104" s="361"/>
      <c r="U104" s="361"/>
      <c r="V104" s="361"/>
      <c r="W104" s="361"/>
    </row>
    <row r="105" spans="1:23" s="470" customFormat="1" ht="30" customHeight="1" x14ac:dyDescent="0.25">
      <c r="A105" s="655"/>
      <c r="B105" s="624"/>
      <c r="C105" s="698" t="s">
        <v>1233</v>
      </c>
      <c r="D105" s="698"/>
      <c r="E105" s="698"/>
      <c r="F105" s="698"/>
      <c r="G105" s="698"/>
      <c r="H105" s="698"/>
      <c r="I105" s="698"/>
      <c r="J105" s="698"/>
      <c r="K105" s="698"/>
      <c r="L105" s="465"/>
      <c r="M105" s="465"/>
      <c r="N105" s="465"/>
      <c r="O105" s="465"/>
      <c r="P105" s="465"/>
      <c r="Q105" s="465"/>
      <c r="R105" s="465"/>
      <c r="S105" s="465"/>
      <c r="T105" s="465"/>
      <c r="U105" s="465"/>
      <c r="V105" s="465"/>
      <c r="W105" s="465"/>
    </row>
    <row r="106" spans="1:23" ht="12.75" customHeight="1" x14ac:dyDescent="0.3">
      <c r="S106" s="361"/>
      <c r="T106" s="361"/>
      <c r="U106" s="361"/>
      <c r="V106" s="361"/>
      <c r="W106" s="361"/>
    </row>
    <row r="107" spans="1:23" ht="15" customHeight="1" x14ac:dyDescent="0.3">
      <c r="B107" s="526">
        <v>4.3</v>
      </c>
      <c r="C107" s="925" t="s">
        <v>927</v>
      </c>
      <c r="D107" s="925"/>
      <c r="E107" s="925"/>
      <c r="F107" s="925"/>
      <c r="G107" s="925"/>
      <c r="H107" s="925"/>
      <c r="I107" s="925"/>
      <c r="J107" s="925"/>
      <c r="K107" s="925"/>
      <c r="S107" s="361"/>
      <c r="T107" s="361"/>
      <c r="U107" s="361"/>
      <c r="V107" s="361"/>
      <c r="W107" s="361"/>
    </row>
    <row r="108" spans="1:23" s="470" customFormat="1" ht="15" customHeight="1" x14ac:dyDescent="0.25">
      <c r="B108" s="624"/>
      <c r="C108" s="757" t="s">
        <v>928</v>
      </c>
      <c r="D108" s="757"/>
      <c r="E108" s="757"/>
      <c r="F108" s="757"/>
      <c r="G108" s="757"/>
      <c r="H108" s="757"/>
      <c r="I108" s="757"/>
      <c r="J108" s="757"/>
      <c r="K108" s="757"/>
      <c r="L108" s="465"/>
      <c r="M108" s="465"/>
      <c r="N108" s="465"/>
      <c r="O108" s="465"/>
      <c r="P108" s="465"/>
      <c r="Q108" s="465"/>
      <c r="R108" s="465"/>
      <c r="S108" s="465"/>
      <c r="T108" s="465"/>
      <c r="U108" s="465"/>
      <c r="V108" s="465"/>
      <c r="W108" s="465"/>
    </row>
    <row r="109" spans="1:23" s="470" customFormat="1" ht="15" customHeight="1" x14ac:dyDescent="0.25">
      <c r="A109" s="655"/>
      <c r="B109" s="624"/>
      <c r="C109" s="958" t="s">
        <v>1025</v>
      </c>
      <c r="D109" s="958"/>
      <c r="E109" s="958"/>
      <c r="F109" s="958"/>
      <c r="G109" s="958"/>
      <c r="H109" s="958"/>
      <c r="I109" s="958"/>
      <c r="J109" s="958"/>
      <c r="K109" s="958"/>
      <c r="L109" s="465"/>
      <c r="M109" s="465"/>
      <c r="N109" s="465"/>
      <c r="O109" s="465"/>
      <c r="P109" s="465"/>
      <c r="Q109" s="465"/>
      <c r="R109" s="465"/>
      <c r="S109" s="465"/>
      <c r="T109" s="465"/>
      <c r="U109" s="465"/>
      <c r="V109" s="465"/>
      <c r="W109" s="465"/>
    </row>
    <row r="110" spans="1:23" s="470" customFormat="1" ht="15" customHeight="1" x14ac:dyDescent="0.25">
      <c r="A110" s="655"/>
      <c r="B110" s="624"/>
      <c r="C110" s="958" t="s">
        <v>1026</v>
      </c>
      <c r="D110" s="958"/>
      <c r="E110" s="958"/>
      <c r="F110" s="958"/>
      <c r="G110" s="958"/>
      <c r="H110" s="958"/>
      <c r="I110" s="958"/>
      <c r="J110" s="958"/>
      <c r="K110" s="958"/>
      <c r="L110" s="465"/>
      <c r="M110" s="465"/>
      <c r="N110" s="465"/>
      <c r="O110" s="465"/>
      <c r="P110" s="465"/>
      <c r="Q110" s="465"/>
      <c r="R110" s="465"/>
      <c r="S110" s="465"/>
      <c r="T110" s="465"/>
      <c r="U110" s="465"/>
      <c r="V110" s="465"/>
      <c r="W110" s="465"/>
    </row>
    <row r="111" spans="1:23" s="470" customFormat="1" ht="15" customHeight="1" x14ac:dyDescent="0.25">
      <c r="A111" s="655"/>
      <c r="B111" s="624"/>
      <c r="C111" s="958" t="s">
        <v>1027</v>
      </c>
      <c r="D111" s="958"/>
      <c r="E111" s="958"/>
      <c r="F111" s="958"/>
      <c r="G111" s="958"/>
      <c r="H111" s="958"/>
      <c r="I111" s="958"/>
      <c r="J111" s="958"/>
      <c r="K111" s="958"/>
      <c r="L111" s="465"/>
      <c r="M111" s="465"/>
      <c r="N111" s="465"/>
      <c r="O111" s="465"/>
      <c r="P111" s="465"/>
      <c r="Q111" s="465"/>
      <c r="R111" s="465"/>
      <c r="S111" s="465"/>
      <c r="T111" s="465"/>
      <c r="U111" s="465"/>
      <c r="V111" s="465"/>
      <c r="W111" s="465"/>
    </row>
    <row r="112" spans="1:23" s="470" customFormat="1" ht="15" customHeight="1" x14ac:dyDescent="0.25">
      <c r="A112" s="655"/>
      <c r="B112" s="624"/>
      <c r="C112" s="958" t="s">
        <v>1028</v>
      </c>
      <c r="D112" s="958"/>
      <c r="E112" s="958"/>
      <c r="F112" s="958"/>
      <c r="G112" s="958"/>
      <c r="H112" s="958"/>
      <c r="I112" s="958"/>
      <c r="J112" s="958"/>
      <c r="K112" s="958"/>
      <c r="L112" s="465"/>
      <c r="M112" s="465"/>
      <c r="N112" s="465"/>
      <c r="O112" s="465"/>
      <c r="P112" s="465"/>
      <c r="Q112" s="465"/>
      <c r="R112" s="465"/>
      <c r="S112" s="465"/>
      <c r="T112" s="465"/>
      <c r="U112" s="465"/>
      <c r="V112" s="465"/>
      <c r="W112" s="465"/>
    </row>
    <row r="113" spans="1:23" s="470" customFormat="1" ht="15" customHeight="1" x14ac:dyDescent="0.25">
      <c r="A113" s="655"/>
      <c r="B113" s="624"/>
      <c r="C113" s="958" t="s">
        <v>1029</v>
      </c>
      <c r="D113" s="958"/>
      <c r="E113" s="958"/>
      <c r="F113" s="958"/>
      <c r="G113" s="958"/>
      <c r="H113" s="958"/>
      <c r="I113" s="958"/>
      <c r="J113" s="958"/>
      <c r="K113" s="958"/>
      <c r="L113" s="465"/>
      <c r="M113" s="465"/>
      <c r="N113" s="465"/>
      <c r="O113" s="465"/>
      <c r="P113" s="465"/>
      <c r="Q113" s="465"/>
      <c r="R113" s="465"/>
      <c r="S113" s="465"/>
      <c r="T113" s="465"/>
      <c r="U113" s="465"/>
      <c r="V113" s="465"/>
      <c r="W113" s="465"/>
    </row>
    <row r="114" spans="1:23" s="470" customFormat="1" ht="30" customHeight="1" x14ac:dyDescent="0.25">
      <c r="A114" s="655"/>
      <c r="B114" s="624"/>
      <c r="C114" s="757" t="s">
        <v>1127</v>
      </c>
      <c r="D114" s="757"/>
      <c r="E114" s="757"/>
      <c r="F114" s="757"/>
      <c r="G114" s="757"/>
      <c r="H114" s="757"/>
      <c r="I114" s="757"/>
      <c r="J114" s="757"/>
      <c r="K114" s="757"/>
      <c r="L114" s="465"/>
      <c r="M114" s="465"/>
      <c r="N114" s="465"/>
      <c r="O114" s="465"/>
      <c r="P114" s="465"/>
      <c r="Q114" s="465"/>
      <c r="R114" s="465"/>
      <c r="S114" s="465"/>
      <c r="T114" s="465"/>
      <c r="U114" s="465"/>
      <c r="V114" s="465"/>
      <c r="W114" s="465"/>
    </row>
    <row r="115" spans="1:23" ht="12.75" customHeight="1" x14ac:dyDescent="0.3">
      <c r="B115" s="598"/>
      <c r="C115" s="958"/>
      <c r="D115" s="958"/>
      <c r="E115" s="958"/>
      <c r="F115" s="958"/>
      <c r="G115" s="958"/>
      <c r="H115" s="958"/>
      <c r="I115" s="958"/>
      <c r="J115" s="958"/>
      <c r="K115" s="958"/>
      <c r="S115" s="361"/>
      <c r="T115" s="361"/>
      <c r="U115" s="361"/>
      <c r="V115" s="361"/>
      <c r="W115" s="361"/>
    </row>
    <row r="116" spans="1:23" s="470" customFormat="1" ht="30" customHeight="1" x14ac:dyDescent="0.25">
      <c r="A116" s="655"/>
      <c r="B116" s="624"/>
      <c r="C116" s="703" t="s">
        <v>1201</v>
      </c>
      <c r="D116" s="703"/>
      <c r="E116" s="703"/>
      <c r="F116" s="703"/>
      <c r="G116" s="703"/>
      <c r="H116" s="703"/>
      <c r="I116" s="703"/>
      <c r="J116" s="703"/>
      <c r="K116" s="703"/>
      <c r="L116" s="465"/>
      <c r="M116" s="465"/>
      <c r="N116" s="465"/>
      <c r="O116" s="465"/>
      <c r="P116" s="465"/>
      <c r="Q116" s="465"/>
      <c r="R116" s="465"/>
      <c r="S116" s="465"/>
      <c r="T116" s="465"/>
      <c r="U116" s="465"/>
      <c r="V116" s="465"/>
      <c r="W116" s="465"/>
    </row>
    <row r="117" spans="1:23" ht="12.75" customHeight="1" x14ac:dyDescent="0.3">
      <c r="C117" s="936"/>
      <c r="D117" s="936"/>
      <c r="E117" s="936"/>
      <c r="F117" s="936"/>
      <c r="G117" s="936"/>
      <c r="H117" s="936"/>
      <c r="I117" s="936"/>
      <c r="J117" s="936"/>
      <c r="K117" s="936"/>
      <c r="S117" s="361"/>
      <c r="T117" s="361"/>
      <c r="U117" s="361"/>
      <c r="V117" s="361"/>
      <c r="W117" s="361"/>
    </row>
    <row r="118" spans="1:23" ht="15" customHeight="1" x14ac:dyDescent="0.3">
      <c r="C118" s="931" t="s">
        <v>1234</v>
      </c>
      <c r="D118" s="931"/>
      <c r="E118" s="931"/>
      <c r="F118" s="931"/>
      <c r="G118" s="931"/>
      <c r="H118" s="931"/>
      <c r="I118" s="931"/>
      <c r="J118" s="931"/>
      <c r="K118" s="931"/>
      <c r="S118" s="361"/>
      <c r="T118" s="361"/>
      <c r="U118" s="361"/>
      <c r="V118" s="361"/>
      <c r="W118" s="361"/>
    </row>
    <row r="119" spans="1:23" ht="12.75" customHeight="1" x14ac:dyDescent="0.3">
      <c r="B119" s="622"/>
      <c r="C119" s="366"/>
      <c r="D119" s="366"/>
      <c r="E119" s="366"/>
      <c r="F119" s="366"/>
      <c r="G119" s="366"/>
      <c r="H119" s="366"/>
      <c r="I119" s="366"/>
      <c r="S119" s="361"/>
      <c r="T119" s="361"/>
      <c r="U119" s="361"/>
      <c r="V119" s="361"/>
      <c r="W119" s="361"/>
    </row>
    <row r="120" spans="1:23" ht="12.75" customHeight="1" x14ac:dyDescent="0.3">
      <c r="B120" s="622"/>
      <c r="C120" s="466"/>
      <c r="D120" s="466"/>
      <c r="E120" s="466"/>
      <c r="F120" s="466"/>
      <c r="G120" s="466"/>
      <c r="H120" s="466"/>
      <c r="I120" s="366"/>
      <c r="S120" s="361"/>
      <c r="T120" s="361"/>
      <c r="U120" s="361"/>
      <c r="V120" s="361"/>
      <c r="W120" s="361"/>
    </row>
    <row r="121" spans="1:23" ht="12.75" customHeight="1" x14ac:dyDescent="0.3">
      <c r="B121" s="622"/>
      <c r="C121" s="466"/>
      <c r="D121" s="466"/>
      <c r="E121" s="466"/>
      <c r="F121" s="466"/>
      <c r="G121" s="466"/>
      <c r="H121" s="466"/>
      <c r="I121" s="366"/>
      <c r="S121" s="361"/>
      <c r="T121" s="361"/>
      <c r="U121" s="361"/>
      <c r="V121" s="361"/>
      <c r="W121" s="361"/>
    </row>
    <row r="122" spans="1:23" ht="12.75" customHeight="1" x14ac:dyDescent="0.3">
      <c r="B122" s="622"/>
      <c r="C122" s="466"/>
      <c r="D122" s="466"/>
      <c r="E122" s="466"/>
      <c r="F122" s="466"/>
      <c r="G122" s="466"/>
      <c r="H122" s="466"/>
      <c r="I122" s="366"/>
      <c r="S122" s="361"/>
      <c r="T122" s="361"/>
      <c r="U122" s="361"/>
      <c r="V122" s="361"/>
      <c r="W122" s="361"/>
    </row>
    <row r="123" spans="1:23" ht="12.75" customHeight="1" x14ac:dyDescent="0.3">
      <c r="B123" s="622"/>
      <c r="C123" s="466"/>
      <c r="D123" s="466"/>
      <c r="E123" s="466"/>
      <c r="F123" s="466"/>
      <c r="G123" s="466"/>
      <c r="H123" s="466"/>
      <c r="I123" s="366"/>
      <c r="S123" s="361"/>
      <c r="T123" s="361"/>
      <c r="U123" s="361"/>
      <c r="V123" s="361"/>
      <c r="W123" s="361"/>
    </row>
    <row r="124" spans="1:23" ht="12.75" customHeight="1" x14ac:dyDescent="0.3">
      <c r="B124" s="622"/>
      <c r="C124" s="366"/>
      <c r="D124" s="366"/>
      <c r="E124" s="366"/>
      <c r="F124" s="366"/>
      <c r="G124" s="366"/>
      <c r="H124" s="366"/>
      <c r="I124" s="366"/>
      <c r="S124" s="361"/>
      <c r="T124" s="361"/>
      <c r="U124" s="361"/>
      <c r="V124" s="361"/>
      <c r="W124" s="361"/>
    </row>
    <row r="125" spans="1:23" ht="12.75" customHeight="1" x14ac:dyDescent="0.3">
      <c r="B125" s="622"/>
      <c r="C125" s="466"/>
      <c r="D125" s="466"/>
      <c r="E125" s="466"/>
      <c r="F125" s="466"/>
      <c r="G125" s="466"/>
      <c r="H125" s="466"/>
      <c r="I125" s="366"/>
      <c r="S125" s="361"/>
      <c r="T125" s="361"/>
      <c r="U125" s="361"/>
      <c r="V125" s="361"/>
      <c r="W125" s="361"/>
    </row>
    <row r="126" spans="1:23" ht="12.75" customHeight="1" x14ac:dyDescent="0.3">
      <c r="B126" s="622"/>
      <c r="C126" s="466"/>
      <c r="D126" s="466"/>
      <c r="E126" s="466"/>
      <c r="F126" s="466"/>
      <c r="G126" s="466"/>
      <c r="H126" s="466"/>
      <c r="I126" s="366"/>
      <c r="S126" s="361"/>
      <c r="T126" s="361"/>
      <c r="U126" s="361"/>
      <c r="V126" s="361"/>
      <c r="W126" s="361"/>
    </row>
    <row r="127" spans="1:23" ht="12.75" customHeight="1" x14ac:dyDescent="0.3">
      <c r="B127" s="622"/>
      <c r="C127" s="466"/>
      <c r="D127" s="466"/>
      <c r="E127" s="466"/>
      <c r="F127" s="466"/>
      <c r="G127" s="466"/>
      <c r="H127" s="466"/>
      <c r="I127" s="366"/>
      <c r="S127" s="361"/>
      <c r="T127" s="361"/>
      <c r="U127" s="361"/>
      <c r="V127" s="361"/>
      <c r="W127" s="361"/>
    </row>
    <row r="128" spans="1:23" ht="12.75" customHeight="1" x14ac:dyDescent="0.3">
      <c r="B128" s="622"/>
      <c r="C128" s="466"/>
      <c r="D128" s="466"/>
      <c r="E128" s="466"/>
      <c r="F128" s="466"/>
      <c r="G128" s="466"/>
      <c r="H128" s="466"/>
      <c r="I128" s="366"/>
      <c r="S128" s="361"/>
      <c r="T128" s="361"/>
      <c r="U128" s="361"/>
      <c r="V128" s="361"/>
      <c r="W128" s="361"/>
    </row>
    <row r="129" spans="2:23" ht="12.75" customHeight="1" x14ac:dyDescent="0.3">
      <c r="B129" s="622"/>
      <c r="C129" s="466"/>
      <c r="D129" s="466"/>
      <c r="E129" s="466"/>
      <c r="F129" s="466"/>
      <c r="G129" s="466"/>
      <c r="H129" s="466"/>
      <c r="I129" s="366"/>
      <c r="S129" s="361"/>
      <c r="T129" s="361"/>
      <c r="U129" s="361"/>
      <c r="V129" s="361"/>
      <c r="W129" s="361"/>
    </row>
    <row r="130" spans="2:23" ht="12.75" customHeight="1" x14ac:dyDescent="0.3">
      <c r="B130" s="622"/>
      <c r="C130" s="466"/>
      <c r="D130" s="466"/>
      <c r="E130" s="466"/>
      <c r="F130" s="466"/>
      <c r="G130" s="466"/>
      <c r="H130" s="466"/>
      <c r="I130" s="366"/>
      <c r="S130" s="361"/>
      <c r="T130" s="361"/>
      <c r="U130" s="361"/>
      <c r="V130" s="361"/>
      <c r="W130" s="361"/>
    </row>
    <row r="131" spans="2:23" ht="12.75" customHeight="1" x14ac:dyDescent="0.3">
      <c r="C131" s="366"/>
      <c r="D131" s="366"/>
      <c r="E131" s="366"/>
      <c r="F131" s="366"/>
      <c r="G131" s="366"/>
      <c r="H131" s="366"/>
      <c r="I131" s="366"/>
      <c r="S131" s="361"/>
      <c r="T131" s="361"/>
      <c r="U131" s="361"/>
      <c r="V131" s="361"/>
      <c r="W131" s="361"/>
    </row>
    <row r="132" spans="2:23" ht="12.75" customHeight="1" x14ac:dyDescent="0.3">
      <c r="C132" s="466"/>
      <c r="D132" s="466"/>
      <c r="E132" s="466"/>
      <c r="F132" s="466"/>
      <c r="G132" s="466"/>
      <c r="H132" s="466"/>
      <c r="I132" s="366"/>
      <c r="S132" s="361"/>
      <c r="T132" s="361"/>
      <c r="U132" s="361"/>
      <c r="V132" s="361"/>
      <c r="W132" s="361"/>
    </row>
    <row r="133" spans="2:23" ht="12.75" customHeight="1" x14ac:dyDescent="0.3">
      <c r="C133" s="466"/>
      <c r="D133" s="466"/>
      <c r="E133" s="466"/>
      <c r="F133" s="466"/>
      <c r="G133" s="466"/>
      <c r="H133" s="466"/>
      <c r="I133" s="366"/>
      <c r="S133" s="361"/>
      <c r="T133" s="361"/>
      <c r="U133" s="361"/>
      <c r="V133" s="361"/>
      <c r="W133" s="361"/>
    </row>
    <row r="134" spans="2:23" ht="12.75" customHeight="1" x14ac:dyDescent="0.3">
      <c r="C134" s="466"/>
      <c r="D134" s="466"/>
      <c r="E134" s="466"/>
      <c r="F134" s="466"/>
      <c r="G134" s="466"/>
      <c r="H134" s="466"/>
      <c r="I134" s="366"/>
      <c r="S134" s="361"/>
      <c r="T134" s="361"/>
      <c r="U134" s="361"/>
      <c r="V134" s="361"/>
      <c r="W134" s="361"/>
    </row>
    <row r="135" spans="2:23" ht="12.75" customHeight="1" x14ac:dyDescent="0.3">
      <c r="C135" s="466"/>
      <c r="D135" s="466"/>
      <c r="E135" s="466"/>
      <c r="F135" s="466"/>
      <c r="G135" s="466"/>
      <c r="H135" s="466"/>
      <c r="I135" s="366"/>
      <c r="S135" s="361"/>
      <c r="T135" s="361"/>
      <c r="U135" s="361"/>
      <c r="V135" s="361"/>
      <c r="W135" s="361"/>
    </row>
    <row r="136" spans="2:23" ht="12.75" customHeight="1" x14ac:dyDescent="0.3">
      <c r="C136" s="466"/>
      <c r="D136" s="466"/>
      <c r="E136" s="466"/>
      <c r="F136" s="466"/>
      <c r="G136" s="466"/>
      <c r="H136" s="466"/>
      <c r="I136" s="366"/>
      <c r="S136" s="361"/>
      <c r="T136" s="361"/>
      <c r="U136" s="361"/>
      <c r="V136" s="361"/>
      <c r="W136" s="361"/>
    </row>
    <row r="137" spans="2:23" ht="12.75" customHeight="1" x14ac:dyDescent="0.3">
      <c r="C137" s="466"/>
      <c r="D137" s="466"/>
      <c r="E137" s="466"/>
      <c r="F137" s="466"/>
      <c r="G137" s="466"/>
      <c r="H137" s="466"/>
      <c r="I137" s="366"/>
      <c r="S137" s="361"/>
      <c r="T137" s="361"/>
      <c r="U137" s="361"/>
      <c r="V137" s="361"/>
      <c r="W137" s="361"/>
    </row>
    <row r="138" spans="2:23" ht="12.75" customHeight="1" x14ac:dyDescent="0.3">
      <c r="C138" s="466"/>
      <c r="D138" s="466"/>
      <c r="E138" s="466"/>
      <c r="F138" s="466"/>
      <c r="G138" s="466"/>
      <c r="H138" s="466"/>
      <c r="I138" s="366"/>
      <c r="S138" s="361"/>
      <c r="T138" s="361"/>
      <c r="U138" s="361"/>
      <c r="V138" s="361"/>
      <c r="W138" s="361"/>
    </row>
    <row r="139" spans="2:23" ht="12.75" customHeight="1" x14ac:dyDescent="0.3">
      <c r="C139" s="466"/>
      <c r="D139" s="466"/>
      <c r="E139" s="466"/>
      <c r="F139" s="466"/>
      <c r="G139" s="466"/>
      <c r="H139" s="466"/>
      <c r="I139" s="366"/>
      <c r="S139" s="361"/>
      <c r="T139" s="361"/>
      <c r="U139" s="361"/>
      <c r="V139" s="361"/>
      <c r="W139" s="361"/>
    </row>
    <row r="140" spans="2:23" ht="12.75" customHeight="1" x14ac:dyDescent="0.3">
      <c r="C140" s="466"/>
      <c r="D140" s="466"/>
      <c r="E140" s="466"/>
      <c r="F140" s="466"/>
      <c r="G140" s="466"/>
      <c r="H140" s="466"/>
      <c r="I140" s="366"/>
      <c r="S140" s="361"/>
      <c r="T140" s="361"/>
      <c r="U140" s="361"/>
      <c r="V140" s="361"/>
      <c r="W140" s="361"/>
    </row>
    <row r="141" spans="2:23" ht="12.75" customHeight="1" x14ac:dyDescent="0.3">
      <c r="C141" s="466"/>
      <c r="D141" s="466"/>
      <c r="E141" s="466"/>
      <c r="F141" s="466"/>
      <c r="G141" s="466"/>
      <c r="H141" s="466"/>
      <c r="I141" s="366"/>
      <c r="S141" s="361"/>
      <c r="T141" s="361"/>
      <c r="U141" s="361"/>
      <c r="V141" s="361"/>
      <c r="W141" s="361"/>
    </row>
    <row r="142" spans="2:23" ht="12.75" customHeight="1" x14ac:dyDescent="0.3">
      <c r="C142" s="466"/>
      <c r="D142" s="466"/>
      <c r="E142" s="466"/>
      <c r="F142" s="466"/>
      <c r="G142" s="466"/>
      <c r="H142" s="466"/>
      <c r="I142" s="366"/>
      <c r="S142" s="361"/>
      <c r="T142" s="361"/>
      <c r="U142" s="361"/>
      <c r="V142" s="361"/>
      <c r="W142" s="361"/>
    </row>
    <row r="143" spans="2:23" ht="12.75" customHeight="1" x14ac:dyDescent="0.3">
      <c r="C143" s="466"/>
      <c r="D143" s="466"/>
      <c r="E143" s="466"/>
      <c r="F143" s="466"/>
      <c r="G143" s="466"/>
      <c r="H143" s="466"/>
      <c r="I143" s="366"/>
      <c r="S143" s="361"/>
      <c r="T143" s="361"/>
      <c r="U143" s="361"/>
      <c r="V143" s="361"/>
      <c r="W143" s="361"/>
    </row>
    <row r="144" spans="2:23" ht="12.75" customHeight="1" x14ac:dyDescent="0.3">
      <c r="C144" s="466"/>
      <c r="D144" s="466"/>
      <c r="E144" s="466"/>
      <c r="F144" s="466"/>
      <c r="G144" s="466"/>
      <c r="H144" s="466"/>
      <c r="I144" s="366"/>
      <c r="S144" s="361"/>
      <c r="T144" s="361"/>
      <c r="U144" s="361"/>
      <c r="V144" s="361"/>
      <c r="W144" s="361"/>
    </row>
    <row r="145" spans="1:23" ht="12.75" customHeight="1" x14ac:dyDescent="0.3">
      <c r="C145" s="466"/>
      <c r="D145" s="466"/>
      <c r="E145" s="466"/>
      <c r="F145" s="466"/>
      <c r="G145" s="466"/>
      <c r="H145" s="466"/>
      <c r="I145" s="366"/>
      <c r="S145" s="361"/>
      <c r="T145" s="361"/>
      <c r="U145" s="361"/>
      <c r="V145" s="361"/>
      <c r="W145" s="361"/>
    </row>
    <row r="146" spans="1:23" ht="12.75" customHeight="1" x14ac:dyDescent="0.3">
      <c r="C146" s="466"/>
      <c r="D146" s="466"/>
      <c r="E146" s="466"/>
      <c r="F146" s="466"/>
      <c r="G146" s="466"/>
      <c r="H146" s="466"/>
      <c r="I146" s="366"/>
      <c r="S146" s="361"/>
      <c r="T146" s="361"/>
      <c r="U146" s="361"/>
      <c r="V146" s="361"/>
      <c r="W146" s="361"/>
    </row>
    <row r="147" spans="1:23" ht="12.75" customHeight="1" x14ac:dyDescent="0.3">
      <c r="C147" s="466"/>
      <c r="D147" s="466"/>
      <c r="E147" s="466"/>
      <c r="F147" s="466"/>
      <c r="G147" s="466"/>
      <c r="H147" s="466"/>
      <c r="I147" s="366"/>
      <c r="S147" s="361"/>
      <c r="T147" s="361"/>
      <c r="U147" s="361"/>
      <c r="V147" s="361"/>
      <c r="W147" s="361"/>
    </row>
    <row r="148" spans="1:23" ht="12.75" customHeight="1" x14ac:dyDescent="0.3">
      <c r="C148" s="466"/>
      <c r="D148" s="466"/>
      <c r="E148" s="466"/>
      <c r="F148" s="466"/>
      <c r="G148" s="466"/>
      <c r="H148" s="466"/>
      <c r="I148" s="366"/>
      <c r="S148" s="361"/>
      <c r="T148" s="361"/>
      <c r="U148" s="361"/>
      <c r="V148" s="361"/>
      <c r="W148" s="361"/>
    </row>
    <row r="149" spans="1:23" ht="12.75" customHeight="1" x14ac:dyDescent="0.3">
      <c r="C149" s="466"/>
      <c r="D149" s="466"/>
      <c r="E149" s="466"/>
      <c r="F149" s="466"/>
      <c r="G149" s="466"/>
      <c r="H149" s="466"/>
      <c r="I149" s="366"/>
      <c r="S149" s="361"/>
      <c r="T149" s="361"/>
      <c r="U149" s="361"/>
      <c r="V149" s="361"/>
      <c r="W149" s="361"/>
    </row>
    <row r="150" spans="1:23" ht="12.75" customHeight="1" x14ac:dyDescent="0.3">
      <c r="B150" s="622"/>
      <c r="C150" s="466"/>
      <c r="D150" s="466"/>
      <c r="E150" s="466"/>
      <c r="F150" s="466"/>
      <c r="G150" s="466"/>
      <c r="H150" s="466"/>
      <c r="I150" s="366"/>
      <c r="S150" s="361"/>
      <c r="T150" s="361"/>
      <c r="U150" s="361"/>
      <c r="V150" s="361"/>
      <c r="W150" s="361"/>
    </row>
    <row r="151" spans="1:23" s="470" customFormat="1" ht="30" customHeight="1" x14ac:dyDescent="0.25">
      <c r="A151" s="655"/>
      <c r="B151" s="624"/>
      <c r="C151" s="757" t="s">
        <v>1106</v>
      </c>
      <c r="D151" s="942"/>
      <c r="E151" s="942"/>
      <c r="F151" s="942"/>
      <c r="G151" s="942"/>
      <c r="H151" s="942"/>
      <c r="I151" s="942"/>
      <c r="J151" s="942"/>
      <c r="K151" s="942"/>
      <c r="Q151" s="465"/>
      <c r="R151" s="465"/>
      <c r="S151" s="465"/>
      <c r="T151" s="465"/>
      <c r="U151" s="465"/>
      <c r="V151" s="465"/>
      <c r="W151" s="465"/>
    </row>
    <row r="152" spans="1:23" ht="12.75" customHeight="1" x14ac:dyDescent="0.3">
      <c r="S152" s="361"/>
      <c r="T152" s="361"/>
      <c r="U152" s="361"/>
      <c r="V152" s="361"/>
      <c r="W152" s="361"/>
    </row>
    <row r="153" spans="1:23" ht="14" x14ac:dyDescent="0.3">
      <c r="B153" s="526">
        <v>4.4000000000000004</v>
      </c>
      <c r="C153" s="925" t="s">
        <v>929</v>
      </c>
      <c r="D153" s="925"/>
      <c r="E153" s="925"/>
      <c r="F153" s="925"/>
      <c r="G153" s="925"/>
      <c r="H153" s="925"/>
      <c r="I153" s="925"/>
      <c r="J153" s="925"/>
      <c r="K153" s="925"/>
      <c r="S153" s="361"/>
      <c r="T153" s="361"/>
      <c r="U153" s="361"/>
      <c r="V153" s="361"/>
      <c r="W153" s="361"/>
    </row>
    <row r="154" spans="1:23" ht="12.75" customHeight="1" x14ac:dyDescent="0.3">
      <c r="J154" s="366"/>
      <c r="K154" s="366"/>
      <c r="S154" s="361"/>
      <c r="T154" s="361"/>
      <c r="U154" s="361"/>
      <c r="V154" s="361"/>
      <c r="W154" s="361"/>
    </row>
    <row r="155" spans="1:23" s="470" customFormat="1" ht="15" customHeight="1" x14ac:dyDescent="0.25">
      <c r="A155" s="655"/>
      <c r="B155" s="624"/>
      <c r="C155" s="993" t="s">
        <v>930</v>
      </c>
      <c r="D155" s="993"/>
      <c r="E155" s="993"/>
      <c r="F155" s="993"/>
      <c r="G155" s="993"/>
      <c r="H155" s="993"/>
      <c r="I155" s="993"/>
      <c r="J155" s="465"/>
      <c r="K155" s="465"/>
      <c r="L155" s="465"/>
      <c r="M155" s="465"/>
      <c r="N155" s="465"/>
      <c r="O155" s="465"/>
      <c r="P155" s="465"/>
      <c r="Q155" s="465"/>
      <c r="R155" s="465"/>
      <c r="S155" s="465"/>
      <c r="T155" s="465"/>
      <c r="U155" s="465"/>
      <c r="V155" s="465"/>
      <c r="W155" s="465"/>
    </row>
    <row r="156" spans="1:23" ht="12.75" customHeight="1" x14ac:dyDescent="0.3">
      <c r="C156" s="468"/>
      <c r="D156" s="468"/>
      <c r="E156" s="468"/>
      <c r="F156" s="468"/>
      <c r="G156" s="468"/>
      <c r="H156" s="468"/>
      <c r="I156" s="468"/>
      <c r="S156" s="361"/>
      <c r="T156" s="361"/>
      <c r="U156" s="361"/>
      <c r="V156" s="361"/>
      <c r="W156" s="361"/>
    </row>
    <row r="157" spans="1:23" ht="14" x14ac:dyDescent="0.3">
      <c r="C157" s="915" t="s">
        <v>1046</v>
      </c>
      <c r="D157" s="915"/>
      <c r="E157" s="374"/>
      <c r="F157" s="932" t="s">
        <v>1043</v>
      </c>
      <c r="G157" s="932"/>
      <c r="H157" s="375"/>
      <c r="I157" s="434" t="s">
        <v>1044</v>
      </c>
      <c r="J157" s="366"/>
      <c r="K157" s="366"/>
      <c r="S157" s="361"/>
      <c r="T157" s="361"/>
      <c r="U157" s="361"/>
      <c r="V157" s="361"/>
      <c r="W157" s="361"/>
    </row>
    <row r="158" spans="1:23" ht="29.25" customHeight="1" x14ac:dyDescent="0.3">
      <c r="C158" s="917" t="s">
        <v>1047</v>
      </c>
      <c r="D158" s="917"/>
      <c r="E158" s="377"/>
      <c r="F158" s="916" t="s">
        <v>1042</v>
      </c>
      <c r="G158" s="916"/>
      <c r="H158" s="376"/>
      <c r="I158" s="435" t="s">
        <v>1045</v>
      </c>
      <c r="M158" s="376"/>
      <c r="N158" s="377"/>
      <c r="O158" s="377"/>
      <c r="S158" s="361"/>
      <c r="T158" s="361"/>
      <c r="U158" s="361"/>
      <c r="V158" s="361"/>
      <c r="W158" s="361"/>
    </row>
    <row r="159" spans="1:23" ht="40" customHeight="1" x14ac:dyDescent="0.3">
      <c r="C159" s="918" t="s">
        <v>1116</v>
      </c>
      <c r="D159" s="919"/>
      <c r="E159" s="378"/>
      <c r="F159" s="920" t="s">
        <v>1116</v>
      </c>
      <c r="G159" s="921" t="s">
        <v>931</v>
      </c>
      <c r="H159" s="379"/>
      <c r="I159" s="996" t="s">
        <v>1103</v>
      </c>
      <c r="J159" s="366"/>
      <c r="K159" s="366"/>
      <c r="M159" s="951"/>
      <c r="N159" s="951"/>
      <c r="O159" s="951"/>
      <c r="S159" s="361"/>
      <c r="T159" s="361"/>
      <c r="U159" s="361"/>
      <c r="V159" s="361"/>
      <c r="W159" s="361"/>
    </row>
    <row r="160" spans="1:23" ht="40" customHeight="1" x14ac:dyDescent="0.3">
      <c r="C160" s="952" t="s">
        <v>1049</v>
      </c>
      <c r="D160" s="953"/>
      <c r="E160" s="378"/>
      <c r="F160" s="954" t="s">
        <v>1041</v>
      </c>
      <c r="G160" s="955" t="s">
        <v>932</v>
      </c>
      <c r="H160" s="379"/>
      <c r="I160" s="997"/>
      <c r="M160" s="951"/>
      <c r="N160" s="951"/>
      <c r="O160" s="951"/>
      <c r="S160" s="361"/>
      <c r="T160" s="361"/>
      <c r="U160" s="361"/>
      <c r="V160" s="361"/>
      <c r="W160" s="361"/>
    </row>
    <row r="161" spans="1:23" ht="30" customHeight="1" x14ac:dyDescent="0.3">
      <c r="C161" s="1000" t="s">
        <v>1048</v>
      </c>
      <c r="D161" s="919"/>
      <c r="E161" s="378"/>
      <c r="F161" s="924" t="s">
        <v>1037</v>
      </c>
      <c r="G161" s="921"/>
      <c r="H161" s="380"/>
      <c r="I161" s="467" t="s">
        <v>1037</v>
      </c>
      <c r="M161" s="960"/>
      <c r="N161" s="960"/>
      <c r="O161" s="960"/>
      <c r="S161" s="361"/>
      <c r="T161" s="361"/>
      <c r="U161" s="361"/>
      <c r="V161" s="361"/>
      <c r="W161" s="361"/>
    </row>
    <row r="162" spans="1:23" ht="15" customHeight="1" x14ac:dyDescent="0.3">
      <c r="C162" s="918" t="s">
        <v>1036</v>
      </c>
      <c r="D162" s="919"/>
      <c r="E162" s="378"/>
      <c r="F162" s="920"/>
      <c r="G162" s="921"/>
      <c r="H162" s="379"/>
      <c r="I162" s="436"/>
      <c r="J162" s="366"/>
      <c r="K162" s="366"/>
      <c r="M162" s="961"/>
      <c r="N162" s="961"/>
      <c r="O162" s="961"/>
      <c r="S162" s="361"/>
      <c r="T162" s="361"/>
      <c r="U162" s="361"/>
      <c r="V162" s="361"/>
      <c r="W162" s="361"/>
    </row>
    <row r="163" spans="1:23" ht="15" customHeight="1" x14ac:dyDescent="0.3">
      <c r="C163" s="918" t="s">
        <v>1040</v>
      </c>
      <c r="D163" s="919"/>
      <c r="E163" s="378"/>
      <c r="F163" s="920" t="s">
        <v>1040</v>
      </c>
      <c r="G163" s="921"/>
      <c r="H163" s="379"/>
      <c r="I163" s="437" t="s">
        <v>1040</v>
      </c>
      <c r="M163" s="372"/>
      <c r="N163" s="372"/>
      <c r="O163" s="372"/>
      <c r="S163" s="361"/>
      <c r="T163" s="361"/>
      <c r="U163" s="361"/>
      <c r="V163" s="361"/>
      <c r="W163" s="361"/>
    </row>
    <row r="164" spans="1:23" x14ac:dyDescent="0.3">
      <c r="C164" s="918" t="s">
        <v>1038</v>
      </c>
      <c r="D164" s="919"/>
      <c r="E164" s="378"/>
      <c r="F164" s="920" t="s">
        <v>1038</v>
      </c>
      <c r="G164" s="921"/>
      <c r="H164" s="379"/>
      <c r="I164" s="437" t="s">
        <v>1038</v>
      </c>
      <c r="J164" s="366"/>
      <c r="K164" s="366"/>
      <c r="S164" s="361"/>
      <c r="T164" s="361"/>
      <c r="U164" s="361"/>
      <c r="V164" s="361"/>
      <c r="W164" s="361"/>
    </row>
    <row r="165" spans="1:23" ht="14.5" x14ac:dyDescent="0.3">
      <c r="C165" s="918" t="s">
        <v>1054</v>
      </c>
      <c r="D165" s="919"/>
      <c r="E165" s="378"/>
      <c r="F165" s="920" t="s">
        <v>1054</v>
      </c>
      <c r="G165" s="921"/>
      <c r="H165" s="379"/>
      <c r="I165" s="437" t="s">
        <v>1054</v>
      </c>
      <c r="S165" s="361"/>
      <c r="T165" s="361"/>
      <c r="U165" s="361"/>
      <c r="V165" s="361"/>
      <c r="W165" s="361"/>
    </row>
    <row r="166" spans="1:23" ht="14.5" x14ac:dyDescent="0.3">
      <c r="C166" s="918" t="s">
        <v>1055</v>
      </c>
      <c r="D166" s="919"/>
      <c r="E166" s="378"/>
      <c r="F166" s="920" t="s">
        <v>1055</v>
      </c>
      <c r="G166" s="921"/>
      <c r="H166" s="379"/>
      <c r="I166" s="437" t="s">
        <v>1055</v>
      </c>
      <c r="J166" s="366"/>
      <c r="K166" s="366"/>
      <c r="S166" s="361"/>
      <c r="T166" s="361"/>
      <c r="U166" s="361"/>
      <c r="V166" s="361"/>
      <c r="W166" s="361"/>
    </row>
    <row r="167" spans="1:23" s="388" customFormat="1" ht="18" customHeight="1" thickBot="1" x14ac:dyDescent="0.3">
      <c r="B167" s="583"/>
      <c r="C167" s="963" t="s">
        <v>1039</v>
      </c>
      <c r="D167" s="964"/>
      <c r="E167" s="483"/>
      <c r="F167" s="956" t="s">
        <v>1039</v>
      </c>
      <c r="G167" s="957"/>
      <c r="H167" s="484"/>
      <c r="I167" s="485" t="s">
        <v>1039</v>
      </c>
      <c r="J167" s="389"/>
      <c r="K167" s="389"/>
      <c r="L167" s="389"/>
      <c r="M167" s="389"/>
      <c r="N167" s="389"/>
      <c r="O167" s="389"/>
      <c r="P167" s="389"/>
      <c r="Q167" s="389"/>
      <c r="R167" s="389"/>
      <c r="S167" s="389"/>
      <c r="T167" s="389"/>
      <c r="U167" s="389"/>
      <c r="V167" s="389"/>
      <c r="W167" s="389"/>
    </row>
    <row r="168" spans="1:23" ht="9" customHeight="1" thickTop="1" x14ac:dyDescent="0.3">
      <c r="C168" s="381"/>
      <c r="D168" s="382"/>
      <c r="E168" s="382"/>
      <c r="F168" s="382"/>
      <c r="G168" s="382"/>
      <c r="H168" s="382"/>
      <c r="J168" s="366"/>
      <c r="K168" s="366"/>
      <c r="S168" s="361"/>
      <c r="T168" s="361"/>
      <c r="U168" s="361"/>
      <c r="V168" s="361"/>
      <c r="W168" s="361"/>
    </row>
    <row r="169" spans="1:23" ht="15" customHeight="1" x14ac:dyDescent="0.3">
      <c r="C169" s="962" t="s">
        <v>1117</v>
      </c>
      <c r="D169" s="942"/>
      <c r="E169" s="942"/>
      <c r="F169" s="942"/>
      <c r="G169" s="942"/>
      <c r="H169" s="942"/>
      <c r="I169" s="942"/>
      <c r="S169" s="361"/>
      <c r="T169" s="361"/>
      <c r="U169" s="361"/>
      <c r="V169" s="361"/>
      <c r="W169" s="361"/>
    </row>
    <row r="170" spans="1:23" ht="15" customHeight="1" x14ac:dyDescent="0.3">
      <c r="C170" s="962" t="s">
        <v>1053</v>
      </c>
      <c r="D170" s="942"/>
      <c r="E170" s="942"/>
      <c r="F170" s="942"/>
      <c r="G170" s="942"/>
      <c r="H170" s="942"/>
      <c r="I170" s="942"/>
      <c r="J170" s="366"/>
      <c r="K170" s="366"/>
      <c r="S170" s="361"/>
      <c r="T170" s="361"/>
      <c r="U170" s="361"/>
      <c r="V170" s="361"/>
      <c r="W170" s="361"/>
    </row>
    <row r="171" spans="1:23" ht="15" customHeight="1" x14ac:dyDescent="0.3">
      <c r="C171" s="999" t="s">
        <v>933</v>
      </c>
      <c r="D171" s="999"/>
      <c r="E171" s="999"/>
      <c r="F171" s="999"/>
      <c r="G171" s="999"/>
      <c r="H171" s="999"/>
      <c r="I171" s="999"/>
      <c r="S171" s="361"/>
      <c r="T171" s="361"/>
      <c r="U171" s="361"/>
      <c r="V171" s="361"/>
      <c r="W171" s="361"/>
    </row>
    <row r="172" spans="1:23" s="658" customFormat="1" ht="15" customHeight="1" x14ac:dyDescent="0.25">
      <c r="B172" s="659"/>
      <c r="C172" s="923" t="s">
        <v>1030</v>
      </c>
      <c r="D172" s="923"/>
      <c r="E172" s="923"/>
      <c r="F172" s="923"/>
      <c r="G172" s="923"/>
      <c r="H172" s="923"/>
      <c r="I172" s="923"/>
      <c r="L172" s="626"/>
      <c r="M172" s="626"/>
      <c r="N172" s="626"/>
      <c r="O172" s="626"/>
      <c r="P172" s="626"/>
      <c r="Q172" s="626"/>
      <c r="R172" s="626"/>
      <c r="S172" s="626"/>
      <c r="T172" s="626"/>
      <c r="U172" s="626"/>
      <c r="V172" s="626"/>
      <c r="W172" s="626"/>
    </row>
    <row r="173" spans="1:23" s="658" customFormat="1" ht="15" customHeight="1" x14ac:dyDescent="0.25">
      <c r="B173" s="659"/>
      <c r="C173" s="923" t="s">
        <v>1031</v>
      </c>
      <c r="D173" s="923"/>
      <c r="E173" s="923"/>
      <c r="F173" s="923"/>
      <c r="G173" s="923"/>
      <c r="H173" s="923"/>
      <c r="I173" s="923"/>
      <c r="J173" s="660"/>
      <c r="K173" s="626"/>
      <c r="L173" s="626"/>
      <c r="M173" s="626"/>
      <c r="N173" s="626"/>
      <c r="O173" s="626"/>
      <c r="P173" s="626"/>
      <c r="Q173" s="626"/>
      <c r="R173" s="626"/>
      <c r="S173" s="626"/>
      <c r="T173" s="626"/>
      <c r="U173" s="626"/>
      <c r="V173" s="626"/>
      <c r="W173" s="626"/>
    </row>
    <row r="174" spans="1:23" s="658" customFormat="1" ht="15" customHeight="1" x14ac:dyDescent="0.25">
      <c r="B174" s="659"/>
      <c r="C174" s="923" t="s">
        <v>1118</v>
      </c>
      <c r="D174" s="923"/>
      <c r="E174" s="923"/>
      <c r="F174" s="923"/>
      <c r="G174" s="923"/>
      <c r="H174" s="923"/>
      <c r="I174" s="923"/>
      <c r="L174" s="626"/>
      <c r="M174" s="626"/>
      <c r="N174" s="626"/>
      <c r="O174" s="626"/>
      <c r="P174" s="626"/>
      <c r="Q174" s="626"/>
      <c r="R174" s="626"/>
      <c r="S174" s="626"/>
      <c r="T174" s="626"/>
      <c r="U174" s="626"/>
      <c r="V174" s="626"/>
      <c r="W174" s="626"/>
    </row>
    <row r="175" spans="1:23" s="676" customFormat="1" ht="15" customHeight="1" x14ac:dyDescent="0.25">
      <c r="A175" s="658"/>
      <c r="B175" s="659"/>
      <c r="C175" s="675"/>
      <c r="D175" s="675"/>
      <c r="E175" s="675"/>
      <c r="F175" s="675"/>
      <c r="G175" s="675"/>
      <c r="H175" s="675"/>
      <c r="I175" s="675"/>
    </row>
    <row r="176" spans="1:23" s="676" customFormat="1" ht="15" customHeight="1" x14ac:dyDescent="0.3">
      <c r="A176" s="658"/>
      <c r="B176" s="539">
        <v>4.5</v>
      </c>
      <c r="C176" s="683" t="s">
        <v>1235</v>
      </c>
      <c r="D176" s="684"/>
      <c r="E176" s="683"/>
      <c r="F176" s="683"/>
      <c r="G176" s="683"/>
      <c r="H176" s="683"/>
      <c r="I176" s="683"/>
      <c r="J176" s="677"/>
      <c r="K176" s="677"/>
      <c r="L176" s="677"/>
    </row>
    <row r="177" spans="1:11" s="676" customFormat="1" ht="15" customHeight="1" x14ac:dyDescent="0.25">
      <c r="A177" s="658"/>
      <c r="B177" s="659"/>
      <c r="C177" s="965" t="s">
        <v>1236</v>
      </c>
      <c r="D177" s="965"/>
      <c r="E177" s="965"/>
      <c r="F177" s="965"/>
      <c r="G177" s="965"/>
      <c r="H177" s="965"/>
      <c r="I177" s="965"/>
      <c r="J177" s="965"/>
      <c r="K177" s="965"/>
    </row>
    <row r="178" spans="1:11" s="676" customFormat="1" ht="68.150000000000006" customHeight="1" x14ac:dyDescent="0.25">
      <c r="A178" s="658"/>
      <c r="B178" s="659"/>
      <c r="C178" s="966" t="s">
        <v>1246</v>
      </c>
      <c r="D178" s="966"/>
      <c r="E178" s="966"/>
      <c r="F178" s="966"/>
      <c r="G178" s="966"/>
      <c r="H178" s="966"/>
      <c r="I178" s="966"/>
      <c r="J178" s="966"/>
      <c r="K178" s="966"/>
    </row>
    <row r="179" spans="1:11" s="672" customFormat="1" ht="15" customHeight="1" x14ac:dyDescent="0.3">
      <c r="A179" s="658"/>
      <c r="B179" s="539">
        <v>4.5999999999999996</v>
      </c>
      <c r="C179" s="926" t="s">
        <v>1237</v>
      </c>
      <c r="D179" s="926"/>
      <c r="E179" s="926"/>
      <c r="F179" s="926"/>
      <c r="G179" s="926"/>
      <c r="H179" s="926"/>
      <c r="I179" s="926"/>
      <c r="J179" s="926"/>
      <c r="K179" s="926"/>
    </row>
    <row r="180" spans="1:11" s="672" customFormat="1" ht="12.75" customHeight="1" x14ac:dyDescent="0.3">
      <c r="A180" s="368"/>
      <c r="B180" s="674"/>
      <c r="C180" s="678"/>
    </row>
    <row r="181" spans="1:11" s="425" customFormat="1" ht="18" customHeight="1" thickBot="1" x14ac:dyDescent="0.3">
      <c r="A181" s="388"/>
      <c r="B181" s="625"/>
      <c r="C181" s="927" t="s">
        <v>1052</v>
      </c>
      <c r="D181" s="927"/>
      <c r="E181" s="927"/>
      <c r="F181" s="927"/>
    </row>
    <row r="182" spans="1:11" s="425" customFormat="1" ht="18" customHeight="1" thickTop="1" x14ac:dyDescent="0.25">
      <c r="A182" s="388"/>
      <c r="B182" s="625"/>
      <c r="C182" s="928" t="s">
        <v>1050</v>
      </c>
      <c r="D182" s="928"/>
      <c r="E182" s="928"/>
      <c r="F182" s="928"/>
    </row>
    <row r="183" spans="1:11" s="425" customFormat="1" ht="18" customHeight="1" thickBot="1" x14ac:dyDescent="0.3">
      <c r="A183" s="388"/>
      <c r="B183" s="625"/>
      <c r="C183" s="929" t="s">
        <v>1051</v>
      </c>
      <c r="D183" s="929"/>
      <c r="E183" s="929"/>
      <c r="F183" s="929"/>
    </row>
    <row r="184" spans="1:11" s="672" customFormat="1" ht="9.75" customHeight="1" thickTop="1" x14ac:dyDescent="0.3">
      <c r="A184" s="368"/>
      <c r="B184" s="674"/>
      <c r="C184" s="679"/>
      <c r="D184" s="679"/>
      <c r="E184" s="679"/>
      <c r="F184" s="679"/>
    </row>
    <row r="185" spans="1:11" s="672" customFormat="1" ht="15" customHeight="1" x14ac:dyDescent="0.3">
      <c r="A185" s="368"/>
      <c r="B185" s="674"/>
      <c r="C185" s="930" t="s">
        <v>1239</v>
      </c>
      <c r="D185" s="930"/>
      <c r="E185" s="930"/>
      <c r="F185" s="930"/>
      <c r="G185" s="930"/>
      <c r="H185" s="930"/>
      <c r="I185" s="930"/>
      <c r="J185" s="930"/>
      <c r="K185" s="930"/>
    </row>
    <row r="186" spans="1:11" s="676" customFormat="1" ht="15" customHeight="1" x14ac:dyDescent="0.25">
      <c r="A186" s="658"/>
      <c r="B186" s="659"/>
      <c r="C186" s="680"/>
      <c r="D186" s="680"/>
      <c r="E186" s="680"/>
      <c r="F186" s="680"/>
      <c r="G186" s="680"/>
      <c r="H186" s="680"/>
      <c r="I186" s="680"/>
    </row>
    <row r="187" spans="1:11" s="681" customFormat="1" ht="15" customHeight="1" x14ac:dyDescent="0.3">
      <c r="A187" s="188"/>
      <c r="B187" s="682"/>
      <c r="C187" s="931" t="s">
        <v>1240</v>
      </c>
      <c r="D187" s="931"/>
      <c r="E187" s="931"/>
      <c r="F187" s="931"/>
      <c r="G187" s="931"/>
      <c r="H187" s="931"/>
      <c r="I187" s="931"/>
      <c r="J187" s="931"/>
      <c r="K187" s="931"/>
    </row>
    <row r="188" spans="1:11" s="681" customFormat="1" ht="15" customHeight="1" x14ac:dyDescent="0.3">
      <c r="A188" s="188"/>
      <c r="B188" s="682"/>
      <c r="C188" s="673"/>
      <c r="D188" s="673"/>
      <c r="E188" s="673"/>
      <c r="F188" s="673"/>
      <c r="G188" s="673"/>
      <c r="H188" s="673"/>
      <c r="I188" s="673"/>
      <c r="J188" s="673"/>
      <c r="K188" s="673"/>
    </row>
    <row r="189" spans="1:11" s="681" customFormat="1" ht="15" customHeight="1" x14ac:dyDescent="0.3">
      <c r="A189" s="188"/>
      <c r="B189" s="682"/>
      <c r="C189" s="673"/>
      <c r="D189" s="673"/>
      <c r="E189" s="673"/>
      <c r="F189" s="673"/>
      <c r="G189" s="673"/>
      <c r="H189" s="673"/>
      <c r="I189" s="673"/>
      <c r="J189" s="673"/>
      <c r="K189" s="673"/>
    </row>
    <row r="190" spans="1:11" s="681" customFormat="1" ht="15" customHeight="1" x14ac:dyDescent="0.3">
      <c r="A190" s="188"/>
      <c r="B190" s="682"/>
      <c r="C190" s="673"/>
      <c r="D190" s="673"/>
      <c r="E190" s="673"/>
      <c r="F190" s="673"/>
      <c r="G190" s="673"/>
      <c r="H190" s="673"/>
      <c r="I190" s="673"/>
      <c r="J190" s="673"/>
      <c r="K190" s="673"/>
    </row>
    <row r="191" spans="1:11" s="681" customFormat="1" ht="15" customHeight="1" x14ac:dyDescent="0.3">
      <c r="A191" s="188"/>
      <c r="B191" s="682"/>
      <c r="C191" s="673"/>
      <c r="D191" s="673"/>
      <c r="E191" s="673"/>
      <c r="F191" s="673"/>
      <c r="G191" s="673"/>
      <c r="H191" s="673"/>
      <c r="I191" s="673"/>
      <c r="J191" s="673"/>
      <c r="K191" s="673"/>
    </row>
    <row r="192" spans="1:11" s="681" customFormat="1" ht="15" customHeight="1" x14ac:dyDescent="0.3">
      <c r="A192" s="188"/>
      <c r="B192" s="682"/>
      <c r="C192" s="673"/>
      <c r="D192" s="673"/>
      <c r="E192" s="673"/>
      <c r="F192" s="673"/>
      <c r="G192" s="673"/>
      <c r="H192" s="673"/>
      <c r="I192" s="673"/>
      <c r="J192" s="673"/>
      <c r="K192" s="673"/>
    </row>
    <row r="193" spans="1:11" s="681" customFormat="1" ht="15" customHeight="1" x14ac:dyDescent="0.3">
      <c r="A193" s="188"/>
      <c r="B193" s="682"/>
      <c r="C193" s="673"/>
      <c r="D193" s="673"/>
      <c r="E193" s="673"/>
      <c r="F193" s="673"/>
      <c r="G193" s="673"/>
      <c r="H193" s="673"/>
      <c r="I193" s="673"/>
      <c r="J193" s="673"/>
      <c r="K193" s="673"/>
    </row>
    <row r="194" spans="1:11" s="681" customFormat="1" ht="15" customHeight="1" x14ac:dyDescent="0.3">
      <c r="A194" s="188"/>
      <c r="B194" s="682"/>
      <c r="C194" s="673"/>
      <c r="D194" s="673"/>
      <c r="E194" s="673"/>
      <c r="F194" s="673"/>
      <c r="G194" s="673"/>
      <c r="H194" s="673"/>
      <c r="I194" s="673"/>
      <c r="J194" s="673"/>
      <c r="K194" s="673"/>
    </row>
    <row r="195" spans="1:11" s="681" customFormat="1" ht="15" customHeight="1" x14ac:dyDescent="0.3">
      <c r="A195" s="188"/>
      <c r="B195" s="682"/>
      <c r="C195" s="673"/>
      <c r="D195" s="673"/>
      <c r="E195" s="673"/>
      <c r="F195" s="673"/>
      <c r="G195" s="673"/>
      <c r="H195" s="673"/>
      <c r="I195" s="673"/>
      <c r="J195" s="673"/>
      <c r="K195" s="673"/>
    </row>
    <row r="196" spans="1:11" s="681" customFormat="1" ht="15" customHeight="1" x14ac:dyDescent="0.3">
      <c r="A196" s="188"/>
      <c r="B196" s="682"/>
      <c r="C196" s="673"/>
      <c r="D196" s="673"/>
      <c r="E196" s="673"/>
      <c r="F196" s="673"/>
      <c r="G196" s="673"/>
      <c r="H196" s="673"/>
      <c r="I196" s="673"/>
      <c r="J196" s="673"/>
      <c r="K196" s="673"/>
    </row>
    <row r="197" spans="1:11" s="681" customFormat="1" ht="15" customHeight="1" x14ac:dyDescent="0.3">
      <c r="A197" s="188"/>
      <c r="B197" s="682"/>
      <c r="C197" s="673"/>
      <c r="D197" s="673"/>
      <c r="E197" s="673"/>
      <c r="F197" s="673"/>
      <c r="G197" s="673"/>
      <c r="H197" s="673"/>
      <c r="I197" s="673"/>
      <c r="J197" s="673"/>
      <c r="K197" s="673"/>
    </row>
    <row r="198" spans="1:11" s="681" customFormat="1" ht="15" customHeight="1" x14ac:dyDescent="0.3">
      <c r="A198" s="188"/>
      <c r="B198" s="682"/>
      <c r="C198" s="673"/>
      <c r="D198" s="673"/>
      <c r="E198" s="673"/>
      <c r="F198" s="673"/>
      <c r="G198" s="673"/>
      <c r="H198" s="673"/>
      <c r="I198" s="673"/>
      <c r="J198" s="673"/>
      <c r="K198" s="673"/>
    </row>
    <row r="199" spans="1:11" s="681" customFormat="1" ht="15" customHeight="1" x14ac:dyDescent="0.3">
      <c r="A199" s="188"/>
      <c r="B199" s="682"/>
      <c r="C199" s="673"/>
      <c r="D199" s="673"/>
      <c r="E199" s="673"/>
      <c r="F199" s="673"/>
      <c r="G199" s="673"/>
      <c r="H199" s="673"/>
      <c r="I199" s="673"/>
      <c r="J199" s="673"/>
      <c r="K199" s="673"/>
    </row>
    <row r="200" spans="1:11" s="681" customFormat="1" ht="15" customHeight="1" x14ac:dyDescent="0.3">
      <c r="A200" s="188"/>
      <c r="B200" s="682"/>
      <c r="C200" s="673"/>
      <c r="D200" s="673"/>
      <c r="E200" s="673"/>
      <c r="F200" s="673"/>
      <c r="G200" s="673"/>
      <c r="H200" s="673"/>
      <c r="I200" s="673"/>
      <c r="J200" s="673"/>
      <c r="K200" s="673"/>
    </row>
    <row r="201" spans="1:11" s="681" customFormat="1" ht="15" customHeight="1" x14ac:dyDescent="0.3">
      <c r="A201" s="188"/>
      <c r="B201" s="682"/>
      <c r="C201" s="673"/>
      <c r="D201" s="673"/>
      <c r="E201" s="673"/>
      <c r="F201" s="673"/>
      <c r="G201" s="673"/>
      <c r="H201" s="673"/>
      <c r="I201" s="673"/>
      <c r="J201" s="673"/>
      <c r="K201" s="673"/>
    </row>
    <row r="202" spans="1:11" s="681" customFormat="1" ht="15" customHeight="1" x14ac:dyDescent="0.3">
      <c r="A202" s="188"/>
      <c r="B202" s="682"/>
      <c r="C202" s="673"/>
      <c r="D202" s="673"/>
      <c r="E202" s="673"/>
      <c r="F202" s="673"/>
      <c r="G202" s="673"/>
      <c r="H202" s="673"/>
      <c r="I202" s="673"/>
      <c r="J202" s="673"/>
      <c r="K202" s="673"/>
    </row>
    <row r="203" spans="1:11" s="681" customFormat="1" ht="15" customHeight="1" x14ac:dyDescent="0.3">
      <c r="A203" s="188"/>
      <c r="B203" s="682"/>
      <c r="C203" s="673"/>
      <c r="D203" s="673"/>
      <c r="E203" s="673"/>
      <c r="F203" s="673"/>
      <c r="G203" s="673"/>
      <c r="H203" s="673"/>
      <c r="I203" s="673"/>
      <c r="J203" s="673"/>
      <c r="K203" s="673"/>
    </row>
    <row r="204" spans="1:11" s="681" customFormat="1" ht="15" customHeight="1" x14ac:dyDescent="0.3">
      <c r="A204" s="188"/>
      <c r="B204" s="682"/>
      <c r="C204" s="673"/>
      <c r="D204" s="673"/>
      <c r="E204" s="673"/>
      <c r="F204" s="673"/>
      <c r="G204" s="673"/>
      <c r="H204" s="673"/>
      <c r="I204" s="673"/>
      <c r="J204" s="673"/>
      <c r="K204" s="673"/>
    </row>
    <row r="205" spans="1:11" s="681" customFormat="1" ht="15" customHeight="1" x14ac:dyDescent="0.3">
      <c r="A205" s="188"/>
      <c r="B205" s="682"/>
      <c r="C205" s="673"/>
      <c r="D205" s="673"/>
      <c r="E205" s="673"/>
      <c r="F205" s="673"/>
      <c r="G205" s="673"/>
      <c r="H205" s="673"/>
      <c r="I205" s="673"/>
      <c r="J205" s="673"/>
      <c r="K205" s="673"/>
    </row>
    <row r="206" spans="1:11" s="681" customFormat="1" ht="15" customHeight="1" x14ac:dyDescent="0.3">
      <c r="A206" s="188"/>
      <c r="B206" s="682"/>
      <c r="C206" s="673"/>
      <c r="D206" s="673"/>
      <c r="E206" s="673"/>
      <c r="F206" s="673"/>
      <c r="G206" s="673"/>
      <c r="H206" s="673"/>
      <c r="I206" s="673"/>
      <c r="J206" s="673"/>
      <c r="K206" s="673"/>
    </row>
    <row r="207" spans="1:11" s="681" customFormat="1" ht="15" customHeight="1" x14ac:dyDescent="0.3">
      <c r="A207" s="188"/>
      <c r="B207" s="682"/>
      <c r="C207" s="673"/>
      <c r="D207" s="673"/>
      <c r="E207" s="673"/>
      <c r="F207" s="673"/>
      <c r="G207" s="673"/>
      <c r="H207" s="673"/>
      <c r="I207" s="673"/>
      <c r="J207" s="673"/>
      <c r="K207" s="673"/>
    </row>
    <row r="208" spans="1:11" s="681" customFormat="1" ht="15" customHeight="1" x14ac:dyDescent="0.3">
      <c r="A208" s="188"/>
      <c r="B208" s="682"/>
      <c r="C208" s="673"/>
      <c r="D208" s="673"/>
      <c r="E208" s="673"/>
      <c r="F208" s="673"/>
      <c r="G208" s="673"/>
      <c r="H208" s="673"/>
      <c r="I208" s="673"/>
      <c r="J208" s="673"/>
      <c r="K208" s="673"/>
    </row>
    <row r="209" spans="1:23" s="681" customFormat="1" ht="15" customHeight="1" x14ac:dyDescent="0.3">
      <c r="A209" s="188"/>
      <c r="B209" s="682"/>
      <c r="C209" s="673"/>
      <c r="D209" s="673"/>
      <c r="E209" s="673"/>
      <c r="F209" s="673"/>
      <c r="G209" s="673"/>
      <c r="H209" s="673"/>
      <c r="I209" s="673"/>
      <c r="J209" s="673"/>
      <c r="K209" s="673"/>
    </row>
    <row r="210" spans="1:23" s="681" customFormat="1" ht="15" customHeight="1" x14ac:dyDescent="0.3">
      <c r="A210" s="188"/>
      <c r="B210" s="682"/>
      <c r="C210" s="673"/>
      <c r="D210" s="673"/>
      <c r="E210" s="673"/>
      <c r="F210" s="673"/>
      <c r="G210" s="673"/>
      <c r="H210" s="673"/>
      <c r="I210" s="673"/>
      <c r="J210" s="673"/>
      <c r="K210" s="673"/>
    </row>
    <row r="211" spans="1:23" s="681" customFormat="1" ht="15" customHeight="1" x14ac:dyDescent="0.3">
      <c r="A211" s="188"/>
      <c r="B211" s="682"/>
      <c r="C211" s="673"/>
      <c r="D211" s="673"/>
      <c r="E211" s="673"/>
      <c r="F211" s="673"/>
      <c r="G211" s="673"/>
      <c r="H211" s="673"/>
      <c r="I211" s="673"/>
      <c r="J211" s="673"/>
      <c r="K211" s="673"/>
    </row>
    <row r="212" spans="1:23" s="681" customFormat="1" ht="15" customHeight="1" x14ac:dyDescent="0.3">
      <c r="A212" s="188"/>
      <c r="B212" s="682"/>
      <c r="C212" s="673"/>
      <c r="D212" s="673"/>
      <c r="E212" s="673"/>
      <c r="F212" s="673"/>
      <c r="G212" s="673"/>
      <c r="H212" s="673"/>
      <c r="I212" s="673"/>
      <c r="J212" s="673"/>
      <c r="K212" s="673"/>
    </row>
    <row r="213" spans="1:23" s="676" customFormat="1" ht="15" customHeight="1" x14ac:dyDescent="0.25">
      <c r="A213" s="658"/>
      <c r="B213" s="659"/>
      <c r="C213" s="675"/>
      <c r="D213" s="675"/>
      <c r="E213" s="675"/>
      <c r="F213" s="675"/>
      <c r="G213" s="675"/>
      <c r="H213" s="675"/>
      <c r="I213" s="675"/>
    </row>
    <row r="214" spans="1:23" s="676" customFormat="1" ht="15" customHeight="1" x14ac:dyDescent="0.25">
      <c r="A214" s="658"/>
      <c r="B214" s="659"/>
      <c r="C214" s="675"/>
      <c r="D214" s="675"/>
      <c r="E214" s="675"/>
      <c r="F214" s="675"/>
      <c r="G214" s="675"/>
      <c r="H214" s="675"/>
      <c r="I214" s="675"/>
    </row>
    <row r="215" spans="1:23" s="676" customFormat="1" ht="15" customHeight="1" x14ac:dyDescent="0.25">
      <c r="A215" s="658"/>
      <c r="B215" s="659"/>
      <c r="C215" s="675"/>
      <c r="D215" s="675"/>
      <c r="E215" s="675"/>
      <c r="F215" s="675"/>
      <c r="G215" s="675"/>
      <c r="H215" s="675"/>
      <c r="I215" s="675"/>
    </row>
    <row r="216" spans="1:23" ht="12.75" customHeight="1" x14ac:dyDescent="0.3">
      <c r="B216" s="674"/>
      <c r="C216" s="469"/>
      <c r="D216" s="469"/>
      <c r="E216" s="469"/>
      <c r="F216" s="382"/>
      <c r="S216" s="361"/>
      <c r="T216" s="361"/>
      <c r="U216" s="361"/>
      <c r="V216" s="361"/>
      <c r="W216" s="361"/>
    </row>
    <row r="217" spans="1:23" ht="14" x14ac:dyDescent="0.3">
      <c r="B217" s="526">
        <v>4.7</v>
      </c>
      <c r="C217" s="925" t="s">
        <v>934</v>
      </c>
      <c r="D217" s="925"/>
      <c r="E217" s="925"/>
      <c r="F217" s="925"/>
      <c r="G217" s="925"/>
      <c r="H217" s="925"/>
      <c r="I217" s="925"/>
      <c r="J217" s="925"/>
      <c r="K217" s="925"/>
      <c r="S217" s="361"/>
      <c r="T217" s="361"/>
      <c r="U217" s="361"/>
      <c r="V217" s="361"/>
      <c r="W217" s="361"/>
    </row>
    <row r="218" spans="1:23" s="460" customFormat="1" ht="70" customHeight="1" x14ac:dyDescent="0.3">
      <c r="B218" s="581"/>
      <c r="C218" s="757" t="s">
        <v>1196</v>
      </c>
      <c r="D218" s="757"/>
      <c r="E218" s="757"/>
      <c r="F218" s="757"/>
      <c r="G218" s="757"/>
      <c r="H218" s="757"/>
      <c r="I218" s="757"/>
      <c r="J218" s="757"/>
      <c r="K218" s="757"/>
      <c r="L218" s="395"/>
      <c r="M218" s="395"/>
      <c r="N218" s="395"/>
      <c r="O218" s="395"/>
      <c r="P218" s="395"/>
      <c r="Q218" s="395"/>
      <c r="R218" s="395"/>
      <c r="S218" s="395"/>
      <c r="T218" s="395"/>
      <c r="U218" s="395"/>
      <c r="V218" s="395"/>
      <c r="W218" s="395"/>
    </row>
    <row r="219" spans="1:23" ht="12.75" customHeight="1" x14ac:dyDescent="0.3">
      <c r="C219" s="998"/>
      <c r="D219" s="998"/>
      <c r="E219" s="998"/>
      <c r="F219" s="998"/>
      <c r="G219" s="998"/>
      <c r="H219" s="998"/>
      <c r="I219" s="998"/>
      <c r="J219" s="998"/>
      <c r="K219" s="998"/>
      <c r="S219" s="361"/>
      <c r="T219" s="361"/>
      <c r="U219" s="361"/>
      <c r="V219" s="361"/>
      <c r="W219" s="361"/>
    </row>
    <row r="220" spans="1:23" ht="15" customHeight="1" x14ac:dyDescent="0.3">
      <c r="C220" s="922" t="s">
        <v>1018</v>
      </c>
      <c r="D220" s="922"/>
      <c r="E220" s="922"/>
      <c r="F220" s="922"/>
      <c r="G220" s="922"/>
      <c r="H220" s="922"/>
      <c r="I220" s="922"/>
      <c r="J220" s="922"/>
      <c r="K220" s="922"/>
      <c r="S220" s="361"/>
      <c r="T220" s="361"/>
      <c r="U220" s="361"/>
      <c r="V220" s="361"/>
      <c r="W220" s="361"/>
    </row>
    <row r="221" spans="1:23" ht="12.75" customHeight="1" x14ac:dyDescent="0.3">
      <c r="C221" s="486"/>
      <c r="D221" s="486"/>
      <c r="E221" s="486"/>
      <c r="F221" s="486"/>
      <c r="G221" s="486"/>
      <c r="H221" s="486"/>
      <c r="I221" s="486"/>
      <c r="J221" s="486"/>
      <c r="K221" s="486"/>
      <c r="S221" s="361"/>
      <c r="T221" s="361"/>
      <c r="U221" s="361"/>
      <c r="V221" s="361"/>
      <c r="W221" s="361"/>
    </row>
    <row r="222" spans="1:23" ht="12.75" customHeight="1" x14ac:dyDescent="0.3">
      <c r="S222" s="361"/>
      <c r="T222" s="361"/>
      <c r="U222" s="361"/>
      <c r="V222" s="361"/>
      <c r="W222" s="361"/>
    </row>
    <row r="223" spans="1:23" s="478" customFormat="1" ht="23.15" customHeight="1" x14ac:dyDescent="0.25">
      <c r="B223" s="536" t="s">
        <v>353</v>
      </c>
      <c r="C223" s="947" t="s">
        <v>997</v>
      </c>
      <c r="D223" s="947"/>
      <c r="E223" s="947"/>
      <c r="F223" s="947"/>
      <c r="G223" s="947"/>
      <c r="H223" s="947"/>
      <c r="I223" s="947"/>
      <c r="J223" s="947"/>
      <c r="K223" s="947"/>
    </row>
    <row r="224" spans="1:23" ht="12.75" customHeight="1" x14ac:dyDescent="0.35">
      <c r="C224" s="367"/>
      <c r="D224" s="367"/>
      <c r="E224" s="367"/>
      <c r="S224" s="361"/>
      <c r="T224" s="361"/>
      <c r="U224" s="361"/>
      <c r="V224" s="361"/>
      <c r="W224" s="361"/>
    </row>
    <row r="225" spans="1:23" ht="42" customHeight="1" x14ac:dyDescent="0.3">
      <c r="C225" s="757" t="s">
        <v>1128</v>
      </c>
      <c r="D225" s="757"/>
      <c r="E225" s="757"/>
      <c r="F225" s="757"/>
      <c r="G225" s="757"/>
      <c r="H225" s="757"/>
      <c r="I225" s="757"/>
      <c r="J225" s="757"/>
      <c r="K225" s="757"/>
      <c r="S225" s="361"/>
      <c r="T225" s="361"/>
      <c r="U225" s="361"/>
      <c r="V225" s="361"/>
      <c r="W225" s="361"/>
    </row>
    <row r="226" spans="1:23" ht="12.75" customHeight="1" x14ac:dyDescent="0.3">
      <c r="S226" s="361"/>
      <c r="T226" s="361"/>
      <c r="U226" s="361"/>
      <c r="V226" s="361"/>
      <c r="W226" s="361"/>
    </row>
    <row r="227" spans="1:23" ht="14" x14ac:dyDescent="0.3">
      <c r="B227" s="526">
        <v>5.0999999999999996</v>
      </c>
      <c r="C227" s="925" t="s">
        <v>935</v>
      </c>
      <c r="D227" s="925"/>
      <c r="E227" s="925"/>
      <c r="F227" s="925"/>
      <c r="G227" s="925"/>
      <c r="H227" s="925"/>
      <c r="I227" s="925"/>
      <c r="J227" s="925"/>
      <c r="K227" s="925"/>
      <c r="S227" s="361"/>
      <c r="T227" s="361"/>
      <c r="U227" s="361"/>
      <c r="V227" s="361"/>
      <c r="W227" s="361"/>
    </row>
    <row r="228" spans="1:23" s="470" customFormat="1" ht="15" customHeight="1" x14ac:dyDescent="0.25">
      <c r="A228" s="655"/>
      <c r="B228" s="624"/>
      <c r="C228" s="757" t="s">
        <v>928</v>
      </c>
      <c r="D228" s="757"/>
      <c r="E228" s="757"/>
      <c r="F228" s="757"/>
      <c r="G228" s="757"/>
      <c r="H228" s="757"/>
      <c r="I228" s="757"/>
      <c r="J228" s="757"/>
      <c r="K228" s="757"/>
      <c r="L228" s="465"/>
      <c r="M228" s="465"/>
      <c r="N228" s="465"/>
      <c r="O228" s="465"/>
      <c r="P228" s="465"/>
      <c r="Q228" s="465"/>
      <c r="R228" s="465"/>
      <c r="S228" s="465"/>
      <c r="T228" s="465"/>
      <c r="U228" s="465"/>
      <c r="V228" s="465"/>
      <c r="W228" s="465"/>
    </row>
    <row r="229" spans="1:23" s="470" customFormat="1" ht="15" customHeight="1" x14ac:dyDescent="0.25">
      <c r="A229" s="655"/>
      <c r="B229" s="624"/>
      <c r="C229" s="958" t="s">
        <v>1025</v>
      </c>
      <c r="D229" s="958"/>
      <c r="E229" s="958"/>
      <c r="F229" s="958"/>
      <c r="G229" s="958"/>
      <c r="H229" s="958"/>
      <c r="I229" s="958"/>
      <c r="J229" s="958"/>
      <c r="K229" s="958"/>
      <c r="L229" s="465"/>
      <c r="M229" s="465"/>
      <c r="N229" s="465"/>
      <c r="O229" s="465"/>
      <c r="P229" s="465"/>
      <c r="Q229" s="465"/>
      <c r="R229" s="465"/>
      <c r="S229" s="465"/>
      <c r="T229" s="465"/>
      <c r="U229" s="465"/>
      <c r="V229" s="465"/>
      <c r="W229" s="465"/>
    </row>
    <row r="230" spans="1:23" s="470" customFormat="1" ht="15" customHeight="1" x14ac:dyDescent="0.25">
      <c r="A230" s="655"/>
      <c r="B230" s="624"/>
      <c r="C230" s="958" t="s">
        <v>1026</v>
      </c>
      <c r="D230" s="958"/>
      <c r="E230" s="958"/>
      <c r="F230" s="958"/>
      <c r="G230" s="958"/>
      <c r="H230" s="958"/>
      <c r="I230" s="958"/>
      <c r="J230" s="958"/>
      <c r="K230" s="958"/>
      <c r="L230" s="465"/>
      <c r="M230" s="465"/>
      <c r="N230" s="465"/>
      <c r="O230" s="465"/>
      <c r="P230" s="465"/>
      <c r="Q230" s="465"/>
      <c r="R230" s="465"/>
      <c r="S230" s="465"/>
      <c r="T230" s="465"/>
      <c r="U230" s="465"/>
      <c r="V230" s="465"/>
      <c r="W230" s="465"/>
    </row>
    <row r="231" spans="1:23" s="470" customFormat="1" ht="15" customHeight="1" x14ac:dyDescent="0.25">
      <c r="A231" s="655"/>
      <c r="B231" s="624"/>
      <c r="C231" s="958" t="s">
        <v>1027</v>
      </c>
      <c r="D231" s="958"/>
      <c r="E231" s="958"/>
      <c r="F231" s="958"/>
      <c r="G231" s="958"/>
      <c r="H231" s="958"/>
      <c r="I231" s="958"/>
      <c r="J231" s="958"/>
      <c r="K231" s="958"/>
      <c r="L231" s="465"/>
      <c r="M231" s="465"/>
      <c r="N231" s="465"/>
      <c r="O231" s="465"/>
      <c r="P231" s="465"/>
      <c r="Q231" s="465"/>
      <c r="R231" s="465"/>
      <c r="S231" s="465"/>
      <c r="T231" s="465"/>
      <c r="U231" s="465"/>
      <c r="V231" s="465"/>
      <c r="W231" s="465"/>
    </row>
    <row r="232" spans="1:23" s="470" customFormat="1" ht="15" customHeight="1" x14ac:dyDescent="0.25">
      <c r="A232" s="655"/>
      <c r="B232" s="624"/>
      <c r="C232" s="958" t="s">
        <v>1028</v>
      </c>
      <c r="D232" s="958"/>
      <c r="E232" s="958"/>
      <c r="F232" s="958"/>
      <c r="G232" s="958"/>
      <c r="H232" s="958"/>
      <c r="I232" s="958"/>
      <c r="J232" s="958"/>
      <c r="K232" s="958"/>
      <c r="L232" s="465"/>
      <c r="M232" s="465"/>
      <c r="N232" s="465"/>
      <c r="O232" s="465"/>
      <c r="P232" s="465"/>
      <c r="Q232" s="465"/>
      <c r="R232" s="465"/>
      <c r="S232" s="465"/>
      <c r="T232" s="465"/>
      <c r="U232" s="465"/>
      <c r="V232" s="465"/>
      <c r="W232" s="465"/>
    </row>
    <row r="233" spans="1:23" s="470" customFormat="1" ht="15" customHeight="1" x14ac:dyDescent="0.25">
      <c r="A233" s="655"/>
      <c r="B233" s="624"/>
      <c r="C233" s="958" t="s">
        <v>1029</v>
      </c>
      <c r="D233" s="958"/>
      <c r="E233" s="958"/>
      <c r="F233" s="958"/>
      <c r="G233" s="958"/>
      <c r="H233" s="958"/>
      <c r="I233" s="958"/>
      <c r="J233" s="958"/>
      <c r="K233" s="958"/>
      <c r="L233" s="465"/>
      <c r="M233" s="465"/>
      <c r="N233" s="465"/>
      <c r="O233" s="465"/>
      <c r="P233" s="465"/>
      <c r="Q233" s="465"/>
      <c r="R233" s="465"/>
      <c r="S233" s="465"/>
      <c r="T233" s="465"/>
      <c r="U233" s="465"/>
      <c r="V233" s="465"/>
      <c r="W233" s="465"/>
    </row>
    <row r="234" spans="1:23" s="470" customFormat="1" ht="30" customHeight="1" x14ac:dyDescent="0.25">
      <c r="B234" s="624"/>
      <c r="C234" s="757" t="s">
        <v>1119</v>
      </c>
      <c r="D234" s="757"/>
      <c r="E234" s="757"/>
      <c r="F234" s="757"/>
      <c r="G234" s="757"/>
      <c r="H234" s="757"/>
      <c r="I234" s="757"/>
      <c r="J234" s="757"/>
      <c r="K234" s="757"/>
      <c r="L234" s="465"/>
      <c r="M234" s="465"/>
      <c r="N234" s="465"/>
      <c r="O234" s="465"/>
      <c r="P234" s="465"/>
      <c r="Q234" s="465"/>
      <c r="R234" s="465"/>
      <c r="S234" s="465"/>
      <c r="T234" s="465"/>
      <c r="U234" s="465"/>
      <c r="V234" s="465"/>
      <c r="W234" s="465"/>
    </row>
    <row r="235" spans="1:23" ht="12.75" customHeight="1" x14ac:dyDescent="0.3">
      <c r="S235" s="361"/>
      <c r="T235" s="361"/>
      <c r="U235" s="361"/>
      <c r="V235" s="361"/>
      <c r="W235" s="361"/>
    </row>
    <row r="236" spans="1:23" ht="14" x14ac:dyDescent="0.3">
      <c r="B236" s="526">
        <v>5.2</v>
      </c>
      <c r="C236" s="925" t="s">
        <v>934</v>
      </c>
      <c r="D236" s="925"/>
      <c r="E236" s="925"/>
      <c r="F236" s="925"/>
      <c r="G236" s="925"/>
      <c r="H236" s="925"/>
      <c r="I236" s="925"/>
      <c r="J236" s="925"/>
      <c r="K236" s="925"/>
      <c r="S236" s="361"/>
      <c r="T236" s="361"/>
      <c r="U236" s="361"/>
      <c r="V236" s="361"/>
      <c r="W236" s="361"/>
    </row>
    <row r="237" spans="1:23" ht="55" customHeight="1" x14ac:dyDescent="0.3">
      <c r="C237" s="757" t="s">
        <v>1141</v>
      </c>
      <c r="D237" s="757"/>
      <c r="E237" s="757"/>
      <c r="F237" s="757"/>
      <c r="G237" s="757"/>
      <c r="H237" s="757"/>
      <c r="I237" s="757"/>
      <c r="J237" s="757"/>
      <c r="K237" s="757"/>
      <c r="S237" s="361"/>
      <c r="T237" s="361"/>
      <c r="U237" s="361"/>
      <c r="V237" s="361"/>
      <c r="W237" s="361"/>
    </row>
    <row r="238" spans="1:23" ht="12.75" customHeight="1" x14ac:dyDescent="0.3">
      <c r="S238" s="361"/>
      <c r="T238" s="361"/>
      <c r="U238" s="361"/>
      <c r="V238" s="361"/>
      <c r="W238" s="361"/>
    </row>
    <row r="239" spans="1:23" ht="14" x14ac:dyDescent="0.3">
      <c r="B239" s="526">
        <v>5.3</v>
      </c>
      <c r="C239" s="925" t="s">
        <v>883</v>
      </c>
      <c r="D239" s="925"/>
      <c r="E239" s="925"/>
      <c r="F239" s="925"/>
      <c r="G239" s="925"/>
      <c r="H239" s="925"/>
      <c r="I239" s="925"/>
      <c r="J239" s="925"/>
      <c r="K239" s="925"/>
      <c r="S239" s="361"/>
      <c r="T239" s="361"/>
      <c r="U239" s="361"/>
      <c r="V239" s="361"/>
      <c r="W239" s="361"/>
    </row>
    <row r="240" spans="1:23" ht="12.75" customHeight="1" x14ac:dyDescent="0.3">
      <c r="B240" s="526"/>
      <c r="C240" s="461"/>
      <c r="D240" s="461"/>
      <c r="E240" s="461"/>
      <c r="F240" s="461"/>
      <c r="G240" s="461"/>
      <c r="H240" s="461"/>
      <c r="I240" s="461"/>
      <c r="J240" s="461"/>
      <c r="K240" s="461"/>
      <c r="S240" s="361"/>
      <c r="T240" s="361"/>
      <c r="U240" s="361"/>
      <c r="V240" s="361"/>
      <c r="W240" s="361"/>
    </row>
    <row r="241" spans="2:23" ht="15" customHeight="1" x14ac:dyDescent="0.3">
      <c r="C241" s="389"/>
      <c r="D241" s="959" t="s">
        <v>1155</v>
      </c>
      <c r="E241" s="959"/>
      <c r="F241" s="385" t="s">
        <v>1154</v>
      </c>
      <c r="G241" s="385"/>
      <c r="S241" s="361"/>
      <c r="T241" s="361"/>
      <c r="U241" s="361"/>
      <c r="V241" s="361"/>
      <c r="W241" s="361"/>
    </row>
    <row r="242" spans="2:23" ht="15" customHeight="1" x14ac:dyDescent="0.3">
      <c r="C242" s="389"/>
      <c r="D242" s="959"/>
      <c r="E242" s="959"/>
      <c r="F242" s="361" t="s">
        <v>936</v>
      </c>
      <c r="S242" s="361"/>
      <c r="T242" s="361"/>
      <c r="U242" s="361"/>
      <c r="V242" s="361"/>
      <c r="W242" s="361"/>
    </row>
    <row r="243" spans="2:23" ht="12.75" customHeight="1" x14ac:dyDescent="0.3">
      <c r="C243" s="463"/>
      <c r="D243" s="463"/>
      <c r="E243" s="463"/>
      <c r="S243" s="361"/>
      <c r="T243" s="361"/>
      <c r="U243" s="361"/>
      <c r="V243" s="361"/>
      <c r="W243" s="361"/>
    </row>
    <row r="244" spans="2:23" ht="12.75" customHeight="1" x14ac:dyDescent="0.3">
      <c r="C244" s="384"/>
      <c r="D244" s="384"/>
      <c r="E244" s="384"/>
      <c r="S244" s="361"/>
      <c r="T244" s="361"/>
      <c r="U244" s="361"/>
      <c r="V244" s="361"/>
      <c r="W244" s="361"/>
    </row>
    <row r="245" spans="2:23" s="478" customFormat="1" ht="23.15" customHeight="1" x14ac:dyDescent="0.25">
      <c r="B245" s="528" t="s">
        <v>409</v>
      </c>
      <c r="C245" s="947" t="s">
        <v>996</v>
      </c>
      <c r="D245" s="947"/>
      <c r="E245" s="947"/>
      <c r="F245" s="947"/>
      <c r="G245" s="947"/>
      <c r="H245" s="947"/>
      <c r="I245" s="947"/>
      <c r="J245" s="947"/>
      <c r="K245" s="947"/>
    </row>
    <row r="246" spans="2:23" ht="12.75" customHeight="1" x14ac:dyDescent="0.35">
      <c r="B246" s="539"/>
      <c r="C246" s="367"/>
      <c r="D246" s="367"/>
      <c r="E246" s="367"/>
      <c r="S246" s="361"/>
      <c r="T246" s="361"/>
      <c r="U246" s="361"/>
      <c r="V246" s="361"/>
      <c r="W246" s="361"/>
    </row>
    <row r="247" spans="2:23" ht="14" x14ac:dyDescent="0.3">
      <c r="B247" s="526">
        <v>6.1</v>
      </c>
      <c r="C247" s="925" t="s">
        <v>1120</v>
      </c>
      <c r="D247" s="925"/>
      <c r="E247" s="925"/>
      <c r="F247" s="925"/>
      <c r="G247" s="925"/>
      <c r="H247" s="925"/>
      <c r="I247" s="925"/>
      <c r="J247" s="925"/>
      <c r="K247" s="925"/>
      <c r="S247" s="361"/>
      <c r="T247" s="361"/>
      <c r="U247" s="361"/>
      <c r="V247" s="361"/>
      <c r="W247" s="361"/>
    </row>
    <row r="248" spans="2:23" s="470" customFormat="1" ht="42" customHeight="1" x14ac:dyDescent="0.25">
      <c r="B248" s="582"/>
      <c r="C248" s="757" t="s">
        <v>1121</v>
      </c>
      <c r="D248" s="757"/>
      <c r="E248" s="757"/>
      <c r="F248" s="757"/>
      <c r="G248" s="757"/>
      <c r="H248" s="757"/>
      <c r="I248" s="757"/>
      <c r="J248" s="757"/>
      <c r="K248" s="757"/>
      <c r="L248" s="465"/>
      <c r="M248" s="465"/>
      <c r="N248" s="465"/>
      <c r="O248" s="465"/>
      <c r="P248" s="465"/>
      <c r="Q248" s="465"/>
      <c r="R248" s="465"/>
      <c r="S248" s="465"/>
      <c r="T248" s="465"/>
      <c r="U248" s="465"/>
      <c r="V248" s="465"/>
      <c r="W248" s="465"/>
    </row>
    <row r="249" spans="2:23" ht="12.75" customHeight="1" x14ac:dyDescent="0.3">
      <c r="C249" s="387"/>
      <c r="D249" s="370"/>
      <c r="E249" s="370"/>
      <c r="F249" s="370"/>
      <c r="G249" s="370"/>
      <c r="H249" s="370"/>
      <c r="I249" s="370"/>
      <c r="S249" s="361"/>
      <c r="T249" s="361"/>
      <c r="U249" s="361"/>
      <c r="V249" s="361"/>
      <c r="W249" s="361"/>
    </row>
    <row r="250" spans="2:23" ht="16.5" customHeight="1" x14ac:dyDescent="0.3">
      <c r="B250" s="526">
        <v>6.2</v>
      </c>
      <c r="C250" s="925" t="s">
        <v>937</v>
      </c>
      <c r="D250" s="925"/>
      <c r="E250" s="925"/>
      <c r="F250" s="925"/>
      <c r="G250" s="925"/>
      <c r="H250" s="925"/>
      <c r="I250" s="925"/>
      <c r="J250" s="925"/>
      <c r="K250" s="925"/>
      <c r="S250" s="361"/>
      <c r="T250" s="361"/>
      <c r="U250" s="361"/>
      <c r="V250" s="361"/>
      <c r="W250" s="361"/>
    </row>
    <row r="251" spans="2:23" s="388" customFormat="1" ht="85" customHeight="1" x14ac:dyDescent="0.25">
      <c r="B251" s="583"/>
      <c r="C251" s="703" t="s">
        <v>1122</v>
      </c>
      <c r="D251" s="703"/>
      <c r="E251" s="703"/>
      <c r="F251" s="703"/>
      <c r="G251" s="703"/>
      <c r="H251" s="703"/>
      <c r="I251" s="703"/>
      <c r="J251" s="703"/>
      <c r="K251" s="703"/>
      <c r="L251" s="389"/>
      <c r="M251" s="389"/>
      <c r="N251" s="389"/>
      <c r="O251" s="389"/>
      <c r="P251" s="389"/>
      <c r="Q251" s="389"/>
      <c r="R251" s="389"/>
      <c r="S251" s="389"/>
      <c r="T251" s="389"/>
      <c r="U251" s="389"/>
      <c r="V251" s="389"/>
      <c r="W251" s="389"/>
    </row>
    <row r="252" spans="2:23" ht="12.75" customHeight="1" x14ac:dyDescent="0.3">
      <c r="B252" s="622"/>
      <c r="C252" s="389"/>
      <c r="D252" s="389"/>
      <c r="E252" s="389"/>
      <c r="F252" s="389"/>
      <c r="G252" s="389"/>
      <c r="H252" s="389"/>
      <c r="I252" s="389"/>
      <c r="S252" s="361"/>
      <c r="T252" s="361"/>
      <c r="U252" s="361"/>
      <c r="V252" s="361"/>
      <c r="W252" s="361"/>
    </row>
    <row r="253" spans="2:23" ht="12.75" customHeight="1" x14ac:dyDescent="0.3">
      <c r="B253" s="622"/>
      <c r="C253" s="389"/>
      <c r="D253" s="389"/>
      <c r="E253" s="389"/>
      <c r="F253" s="389"/>
      <c r="G253" s="389"/>
      <c r="H253" s="389"/>
      <c r="I253" s="389"/>
      <c r="S253" s="361"/>
      <c r="T253" s="361"/>
      <c r="U253" s="361"/>
      <c r="V253" s="361"/>
      <c r="W253" s="361"/>
    </row>
    <row r="254" spans="2:23" ht="12.75" customHeight="1" x14ac:dyDescent="0.3">
      <c r="B254" s="622"/>
      <c r="C254" s="389"/>
      <c r="D254" s="389"/>
      <c r="E254" s="389"/>
      <c r="F254" s="389"/>
      <c r="G254" s="389"/>
      <c r="H254" s="389"/>
      <c r="I254" s="389"/>
      <c r="S254" s="361"/>
      <c r="T254" s="361"/>
      <c r="U254" s="361"/>
      <c r="V254" s="361"/>
      <c r="W254" s="361"/>
    </row>
    <row r="255" spans="2:23" ht="12.75" customHeight="1" x14ac:dyDescent="0.3">
      <c r="B255" s="622"/>
      <c r="C255" s="389"/>
      <c r="D255" s="389"/>
      <c r="E255" s="389"/>
      <c r="F255" s="389"/>
      <c r="G255" s="389"/>
      <c r="H255" s="389"/>
      <c r="I255" s="389"/>
      <c r="S255" s="361"/>
      <c r="T255" s="361"/>
      <c r="U255" s="361"/>
      <c r="V255" s="361"/>
      <c r="W255" s="361"/>
    </row>
    <row r="256" spans="2:23" ht="12.75" customHeight="1" x14ac:dyDescent="0.3">
      <c r="C256" s="389"/>
      <c r="D256" s="389"/>
      <c r="E256" s="389"/>
      <c r="F256" s="389"/>
      <c r="G256" s="389"/>
      <c r="H256" s="389"/>
      <c r="I256" s="389"/>
      <c r="S256" s="361"/>
      <c r="T256" s="361"/>
      <c r="U256" s="361"/>
      <c r="V256" s="361"/>
      <c r="W256" s="361"/>
    </row>
    <row r="257" spans="3:23" ht="12.75" customHeight="1" x14ac:dyDescent="0.3">
      <c r="C257" s="389"/>
      <c r="D257" s="389"/>
      <c r="E257" s="389"/>
      <c r="F257" s="389"/>
      <c r="G257" s="389"/>
      <c r="H257" s="389"/>
      <c r="I257" s="389"/>
      <c r="S257" s="361"/>
      <c r="T257" s="361"/>
      <c r="U257" s="361"/>
      <c r="V257" s="361"/>
      <c r="W257" s="361"/>
    </row>
    <row r="258" spans="3:23" ht="12.75" customHeight="1" x14ac:dyDescent="0.3">
      <c r="C258" s="389"/>
      <c r="D258" s="389"/>
      <c r="E258" s="389"/>
      <c r="F258" s="389"/>
      <c r="G258" s="389"/>
      <c r="H258" s="389"/>
      <c r="I258" s="389"/>
      <c r="S258" s="361"/>
      <c r="T258" s="361"/>
      <c r="U258" s="361"/>
      <c r="V258" s="361"/>
      <c r="W258" s="361"/>
    </row>
    <row r="259" spans="3:23" ht="12.75" customHeight="1" x14ac:dyDescent="0.3">
      <c r="C259" s="389"/>
      <c r="D259" s="389"/>
      <c r="E259" s="389"/>
      <c r="F259" s="389"/>
      <c r="G259" s="389"/>
      <c r="H259" s="389"/>
      <c r="I259" s="389"/>
      <c r="S259" s="361"/>
      <c r="T259" s="361"/>
      <c r="U259" s="361"/>
      <c r="V259" s="361"/>
      <c r="W259" s="361"/>
    </row>
    <row r="260" spans="3:23" ht="12.75" customHeight="1" x14ac:dyDescent="0.3">
      <c r="C260" s="389"/>
      <c r="D260" s="389"/>
      <c r="E260" s="389"/>
      <c r="F260" s="389"/>
      <c r="G260" s="389"/>
      <c r="H260" s="389"/>
      <c r="I260" s="389"/>
      <c r="S260" s="361"/>
      <c r="T260" s="361"/>
      <c r="U260" s="361"/>
      <c r="V260" s="361"/>
      <c r="W260" s="361"/>
    </row>
    <row r="261" spans="3:23" ht="12.75" customHeight="1" x14ac:dyDescent="0.3">
      <c r="C261" s="389"/>
      <c r="D261" s="389"/>
      <c r="E261" s="389"/>
      <c r="F261" s="389"/>
      <c r="G261" s="389"/>
      <c r="H261" s="389"/>
      <c r="I261" s="389"/>
      <c r="S261" s="361"/>
      <c r="T261" s="361"/>
      <c r="U261" s="361"/>
      <c r="V261" s="361"/>
      <c r="W261" s="361"/>
    </row>
    <row r="262" spans="3:23" ht="12.75" customHeight="1" x14ac:dyDescent="0.3">
      <c r="C262" s="389"/>
      <c r="D262" s="389"/>
      <c r="E262" s="389"/>
      <c r="F262" s="389"/>
      <c r="G262" s="389"/>
      <c r="H262" s="389"/>
      <c r="I262" s="389"/>
      <c r="S262" s="361"/>
      <c r="T262" s="361"/>
      <c r="U262" s="361"/>
      <c r="V262" s="361"/>
      <c r="W262" s="361"/>
    </row>
    <row r="263" spans="3:23" ht="12.75" customHeight="1" x14ac:dyDescent="0.3">
      <c r="C263" s="389"/>
      <c r="D263" s="389"/>
      <c r="E263" s="389"/>
      <c r="F263" s="389"/>
      <c r="G263" s="389"/>
      <c r="H263" s="389"/>
      <c r="I263" s="389"/>
      <c r="S263" s="361"/>
      <c r="T263" s="361"/>
      <c r="U263" s="361"/>
      <c r="V263" s="361"/>
      <c r="W263" s="361"/>
    </row>
    <row r="264" spans="3:23" ht="12.75" customHeight="1" x14ac:dyDescent="0.3">
      <c r="C264" s="389"/>
      <c r="D264" s="389"/>
      <c r="E264" s="389"/>
      <c r="F264" s="389"/>
      <c r="G264" s="389"/>
      <c r="H264" s="389"/>
      <c r="I264" s="389"/>
      <c r="S264" s="361"/>
      <c r="T264" s="361"/>
      <c r="U264" s="361"/>
      <c r="V264" s="361"/>
      <c r="W264" s="361"/>
    </row>
    <row r="265" spans="3:23" ht="12.75" customHeight="1" x14ac:dyDescent="0.3">
      <c r="C265" s="389"/>
      <c r="D265" s="389"/>
      <c r="E265" s="389"/>
      <c r="F265" s="389"/>
      <c r="G265" s="389"/>
      <c r="H265" s="389"/>
      <c r="I265" s="389"/>
      <c r="S265" s="361"/>
      <c r="T265" s="361"/>
      <c r="U265" s="361"/>
      <c r="V265" s="361"/>
      <c r="W265" s="361"/>
    </row>
    <row r="266" spans="3:23" ht="12.75" customHeight="1" x14ac:dyDescent="0.3">
      <c r="C266" s="389"/>
      <c r="D266" s="389"/>
      <c r="E266" s="389"/>
      <c r="F266" s="389"/>
      <c r="G266" s="389"/>
      <c r="H266" s="389"/>
      <c r="I266" s="389"/>
      <c r="S266" s="361"/>
      <c r="T266" s="361"/>
      <c r="U266" s="361"/>
      <c r="V266" s="361"/>
      <c r="W266" s="361"/>
    </row>
    <row r="267" spans="3:23" ht="12.75" customHeight="1" x14ac:dyDescent="0.3">
      <c r="C267" s="389"/>
      <c r="D267" s="389"/>
      <c r="E267" s="389"/>
      <c r="F267" s="389"/>
      <c r="G267" s="389"/>
      <c r="H267" s="389"/>
      <c r="I267" s="389"/>
      <c r="S267" s="361"/>
      <c r="T267" s="361"/>
      <c r="U267" s="361"/>
      <c r="V267" s="361"/>
      <c r="W267" s="361"/>
    </row>
    <row r="268" spans="3:23" ht="12.75" customHeight="1" x14ac:dyDescent="0.3">
      <c r="C268" s="389"/>
      <c r="D268" s="389"/>
      <c r="E268" s="389"/>
      <c r="F268" s="389"/>
      <c r="G268" s="389"/>
      <c r="H268" s="389"/>
      <c r="I268" s="389"/>
      <c r="S268" s="361"/>
      <c r="T268" s="361"/>
      <c r="U268" s="361"/>
      <c r="V268" s="361"/>
      <c r="W268" s="361"/>
    </row>
    <row r="269" spans="3:23" ht="12.75" customHeight="1" x14ac:dyDescent="0.3">
      <c r="C269" s="389"/>
      <c r="D269" s="389"/>
      <c r="E269" s="389"/>
      <c r="F269" s="389"/>
      <c r="G269" s="389"/>
      <c r="H269" s="389"/>
      <c r="I269" s="389"/>
      <c r="S269" s="361"/>
      <c r="T269" s="361"/>
      <c r="U269" s="361"/>
      <c r="V269" s="361"/>
      <c r="W269" s="361"/>
    </row>
    <row r="270" spans="3:23" ht="12.75" customHeight="1" x14ac:dyDescent="0.3">
      <c r="C270" s="389"/>
      <c r="D270" s="389"/>
      <c r="E270" s="389"/>
      <c r="F270" s="389"/>
      <c r="G270" s="389"/>
      <c r="H270" s="389"/>
      <c r="I270" s="389"/>
      <c r="S270" s="361"/>
      <c r="T270" s="361"/>
      <c r="U270" s="361"/>
      <c r="V270" s="361"/>
      <c r="W270" s="361"/>
    </row>
    <row r="271" spans="3:23" ht="12.75" customHeight="1" x14ac:dyDescent="0.3">
      <c r="C271" s="389"/>
      <c r="D271" s="389"/>
      <c r="E271" s="389"/>
      <c r="F271" s="389"/>
      <c r="G271" s="389"/>
      <c r="H271" s="389"/>
      <c r="I271" s="389"/>
      <c r="S271" s="361"/>
      <c r="T271" s="361"/>
      <c r="U271" s="361"/>
      <c r="V271" s="361"/>
      <c r="W271" s="361"/>
    </row>
    <row r="272" spans="3:23" ht="12.75" customHeight="1" x14ac:dyDescent="0.3">
      <c r="C272" s="389"/>
      <c r="D272" s="389"/>
      <c r="E272" s="389"/>
      <c r="F272" s="389"/>
      <c r="G272" s="389"/>
      <c r="H272" s="389"/>
      <c r="I272" s="389"/>
      <c r="S272" s="361"/>
      <c r="T272" s="361"/>
      <c r="U272" s="361"/>
      <c r="V272" s="361"/>
      <c r="W272" s="361"/>
    </row>
    <row r="273" spans="2:23" ht="12.75" customHeight="1" x14ac:dyDescent="0.3">
      <c r="C273" s="389"/>
      <c r="D273" s="389"/>
      <c r="E273" s="389"/>
      <c r="F273" s="389"/>
      <c r="G273" s="389"/>
      <c r="H273" s="389"/>
      <c r="I273" s="389"/>
      <c r="S273" s="361"/>
      <c r="T273" s="361"/>
      <c r="U273" s="361"/>
      <c r="V273" s="361"/>
      <c r="W273" s="361"/>
    </row>
    <row r="274" spans="2:23" ht="12.75" customHeight="1" x14ac:dyDescent="0.3">
      <c r="C274" s="389"/>
      <c r="D274" s="389"/>
      <c r="E274" s="389"/>
      <c r="F274" s="389"/>
      <c r="G274" s="389"/>
      <c r="H274" s="389"/>
      <c r="I274" s="389"/>
      <c r="S274" s="361"/>
      <c r="T274" s="361"/>
      <c r="U274" s="361"/>
      <c r="V274" s="361"/>
      <c r="W274" s="361"/>
    </row>
    <row r="275" spans="2:23" ht="12.75" customHeight="1" x14ac:dyDescent="0.3">
      <c r="C275" s="389"/>
      <c r="D275" s="389"/>
      <c r="E275" s="389"/>
      <c r="F275" s="389"/>
      <c r="G275" s="389"/>
      <c r="H275" s="389"/>
      <c r="I275" s="389"/>
      <c r="S275" s="361"/>
      <c r="T275" s="361"/>
      <c r="U275" s="361"/>
      <c r="V275" s="361"/>
      <c r="W275" s="361"/>
    </row>
    <row r="276" spans="2:23" ht="12.75" customHeight="1" x14ac:dyDescent="0.3">
      <c r="C276" s="389"/>
      <c r="D276" s="389"/>
      <c r="E276" s="389"/>
      <c r="F276" s="389"/>
      <c r="G276" s="389"/>
      <c r="H276" s="389"/>
      <c r="I276" s="389"/>
      <c r="S276" s="361"/>
      <c r="T276" s="361"/>
      <c r="U276" s="361"/>
      <c r="V276" s="361"/>
      <c r="W276" s="361"/>
    </row>
    <row r="277" spans="2:23" ht="12.75" customHeight="1" x14ac:dyDescent="0.3">
      <c r="C277" s="389"/>
      <c r="D277" s="389"/>
      <c r="E277" s="389"/>
      <c r="F277" s="389"/>
      <c r="G277" s="389"/>
      <c r="H277" s="389"/>
      <c r="I277" s="389"/>
      <c r="S277" s="361"/>
      <c r="T277" s="361"/>
      <c r="U277" s="361"/>
      <c r="V277" s="361"/>
      <c r="W277" s="361"/>
    </row>
    <row r="278" spans="2:23" ht="12.75" customHeight="1" x14ac:dyDescent="0.3">
      <c r="C278" s="389"/>
      <c r="D278" s="389"/>
      <c r="E278" s="389"/>
      <c r="F278" s="389"/>
      <c r="G278" s="389"/>
      <c r="H278" s="389"/>
      <c r="I278" s="389"/>
      <c r="S278" s="361"/>
      <c r="T278" s="361"/>
      <c r="U278" s="361"/>
      <c r="V278" s="361"/>
      <c r="W278" s="361"/>
    </row>
    <row r="279" spans="2:23" ht="12.75" customHeight="1" x14ac:dyDescent="0.3">
      <c r="C279" s="389"/>
      <c r="D279" s="389"/>
      <c r="E279" s="389"/>
      <c r="F279" s="389"/>
      <c r="G279" s="389"/>
      <c r="H279" s="389"/>
      <c r="I279" s="389"/>
      <c r="S279" s="361"/>
      <c r="T279" s="361"/>
      <c r="U279" s="361"/>
      <c r="V279" s="361"/>
      <c r="W279" s="361"/>
    </row>
    <row r="280" spans="2:23" ht="12.75" customHeight="1" x14ac:dyDescent="0.3">
      <c r="C280" s="389"/>
      <c r="D280" s="389"/>
      <c r="E280" s="389"/>
      <c r="F280" s="389"/>
      <c r="G280" s="389"/>
      <c r="H280" s="389"/>
      <c r="I280" s="389"/>
      <c r="S280" s="361"/>
      <c r="T280" s="361"/>
      <c r="U280" s="361"/>
      <c r="V280" s="361"/>
      <c r="W280" s="361"/>
    </row>
    <row r="281" spans="2:23" ht="12.75" customHeight="1" x14ac:dyDescent="0.3">
      <c r="C281" s="389"/>
      <c r="D281" s="389"/>
      <c r="E281" s="389"/>
      <c r="F281" s="389"/>
      <c r="G281" s="389"/>
      <c r="H281" s="389"/>
      <c r="I281" s="389"/>
      <c r="S281" s="361"/>
      <c r="T281" s="361"/>
      <c r="U281" s="361"/>
      <c r="V281" s="361"/>
      <c r="W281" s="361"/>
    </row>
    <row r="282" spans="2:23" ht="12.75" customHeight="1" x14ac:dyDescent="0.3">
      <c r="C282" s="389"/>
      <c r="D282" s="389"/>
      <c r="E282" s="389"/>
      <c r="F282" s="389"/>
      <c r="G282" s="389"/>
      <c r="H282" s="389"/>
      <c r="I282" s="389"/>
      <c r="S282" s="361"/>
      <c r="T282" s="361"/>
      <c r="U282" s="361"/>
      <c r="V282" s="361"/>
      <c r="W282" s="361"/>
    </row>
    <row r="283" spans="2:23" ht="12.75" customHeight="1" x14ac:dyDescent="0.3">
      <c r="C283" s="389"/>
      <c r="D283" s="389"/>
      <c r="E283" s="389"/>
      <c r="F283" s="389"/>
      <c r="G283" s="389"/>
      <c r="H283" s="389"/>
      <c r="I283" s="389"/>
      <c r="S283" s="361"/>
      <c r="T283" s="361"/>
      <c r="U283" s="361"/>
      <c r="V283" s="361"/>
      <c r="W283" s="361"/>
    </row>
    <row r="284" spans="2:23" ht="12.75" customHeight="1" x14ac:dyDescent="0.3">
      <c r="C284" s="386"/>
      <c r="D284" s="386"/>
      <c r="E284" s="386"/>
      <c r="F284" s="370"/>
      <c r="G284" s="370"/>
      <c r="H284" s="370"/>
      <c r="I284" s="370"/>
      <c r="S284" s="361"/>
      <c r="T284" s="361"/>
      <c r="U284" s="361"/>
      <c r="V284" s="361"/>
      <c r="W284" s="361"/>
    </row>
    <row r="285" spans="2:23" s="479" customFormat="1" ht="23.15" customHeight="1" x14ac:dyDescent="0.25">
      <c r="B285" s="536" t="s">
        <v>410</v>
      </c>
      <c r="C285" s="947" t="s">
        <v>938</v>
      </c>
      <c r="D285" s="947"/>
      <c r="E285" s="947"/>
      <c r="F285" s="947"/>
      <c r="G285" s="947"/>
      <c r="H285" s="947"/>
      <c r="I285" s="947"/>
      <c r="J285" s="947"/>
      <c r="K285" s="947"/>
    </row>
    <row r="286" spans="2:23" ht="12.75" customHeight="1" x14ac:dyDescent="0.35">
      <c r="C286" s="367"/>
      <c r="D286" s="367"/>
      <c r="E286" s="367"/>
      <c r="S286" s="361"/>
      <c r="T286" s="361"/>
      <c r="U286" s="361"/>
      <c r="V286" s="361"/>
      <c r="W286" s="361"/>
    </row>
    <row r="287" spans="2:23" ht="12.75" customHeight="1" x14ac:dyDescent="0.3">
      <c r="B287" s="471"/>
      <c r="C287" s="656"/>
      <c r="D287" s="656"/>
      <c r="E287" s="656"/>
      <c r="F287" s="656"/>
      <c r="G287" s="656"/>
      <c r="H287" s="656"/>
      <c r="I287" s="656"/>
      <c r="J287" s="656"/>
      <c r="K287" s="656"/>
      <c r="S287" s="361"/>
      <c r="T287" s="361"/>
      <c r="U287" s="361"/>
      <c r="V287" s="361"/>
      <c r="W287" s="361"/>
    </row>
    <row r="288" spans="2:23" ht="12.75" customHeight="1" x14ac:dyDescent="0.3">
      <c r="B288" s="622"/>
      <c r="C288" s="389"/>
      <c r="D288" s="389"/>
      <c r="E288" s="389"/>
      <c r="F288" s="389"/>
      <c r="G288" s="389"/>
      <c r="H288" s="389"/>
      <c r="I288" s="389"/>
      <c r="S288" s="361"/>
      <c r="T288" s="361"/>
      <c r="U288" s="361"/>
      <c r="V288" s="361"/>
      <c r="W288" s="361"/>
    </row>
    <row r="289" spans="2:23" ht="12.75" customHeight="1" x14ac:dyDescent="0.3">
      <c r="B289" s="622"/>
      <c r="C289" s="389"/>
      <c r="D289" s="389"/>
      <c r="E289" s="389"/>
      <c r="F289" s="389"/>
      <c r="G289" s="389"/>
      <c r="H289" s="389"/>
      <c r="I289" s="389"/>
      <c r="S289" s="361"/>
      <c r="T289" s="361"/>
      <c r="U289" s="361"/>
      <c r="V289" s="361"/>
      <c r="W289" s="361"/>
    </row>
    <row r="290" spans="2:23" ht="12.75" customHeight="1" x14ac:dyDescent="0.3">
      <c r="B290" s="622"/>
      <c r="C290" s="389"/>
      <c r="D290" s="389"/>
      <c r="E290" s="389"/>
      <c r="F290" s="389"/>
      <c r="G290" s="389"/>
      <c r="H290" s="389"/>
      <c r="I290" s="389"/>
      <c r="S290" s="361"/>
      <c r="T290" s="361"/>
      <c r="U290" s="361"/>
      <c r="V290" s="361"/>
      <c r="W290" s="361"/>
    </row>
    <row r="291" spans="2:23" ht="12.75" customHeight="1" x14ac:dyDescent="0.3">
      <c r="B291" s="471"/>
      <c r="C291" s="656"/>
      <c r="D291" s="656"/>
      <c r="E291" s="656"/>
      <c r="F291" s="656"/>
      <c r="G291" s="656"/>
      <c r="H291" s="656"/>
      <c r="I291" s="656"/>
      <c r="J291" s="656"/>
      <c r="K291" s="656"/>
      <c r="S291" s="361"/>
      <c r="T291" s="361"/>
      <c r="U291" s="361"/>
      <c r="V291" s="361"/>
      <c r="W291" s="361"/>
    </row>
    <row r="292" spans="2:23" ht="12.75" customHeight="1" x14ac:dyDescent="0.3">
      <c r="C292" s="389"/>
      <c r="D292" s="389"/>
      <c r="E292" s="389"/>
      <c r="F292" s="389"/>
      <c r="G292" s="389"/>
      <c r="H292" s="389"/>
      <c r="I292" s="389"/>
      <c r="S292" s="361"/>
      <c r="T292" s="361"/>
      <c r="U292" s="361"/>
      <c r="V292" s="361"/>
      <c r="W292" s="361"/>
    </row>
    <row r="293" spans="2:23" ht="12.75" customHeight="1" x14ac:dyDescent="0.3">
      <c r="C293" s="389"/>
      <c r="D293" s="389"/>
      <c r="E293" s="389"/>
      <c r="F293" s="389"/>
      <c r="G293" s="389"/>
      <c r="H293" s="389"/>
      <c r="I293" s="389"/>
      <c r="S293" s="361"/>
      <c r="T293" s="361"/>
      <c r="U293" s="361"/>
      <c r="V293" s="361"/>
      <c r="W293" s="361"/>
    </row>
    <row r="294" spans="2:23" ht="12.75" customHeight="1" x14ac:dyDescent="0.3">
      <c r="C294" s="389"/>
      <c r="D294" s="389"/>
      <c r="E294" s="389"/>
      <c r="F294" s="389"/>
      <c r="G294" s="389"/>
      <c r="H294" s="389"/>
      <c r="I294" s="389"/>
      <c r="S294" s="361"/>
      <c r="T294" s="361"/>
      <c r="U294" s="361"/>
      <c r="V294" s="361"/>
      <c r="W294" s="361"/>
    </row>
    <row r="295" spans="2:23" ht="12.75" customHeight="1" x14ac:dyDescent="0.3">
      <c r="C295" s="389"/>
      <c r="D295" s="389"/>
      <c r="E295" s="389"/>
      <c r="F295" s="389"/>
      <c r="G295" s="389"/>
      <c r="H295" s="389"/>
      <c r="I295" s="389"/>
      <c r="S295" s="361"/>
      <c r="T295" s="361"/>
      <c r="U295" s="361"/>
      <c r="V295" s="361"/>
      <c r="W295" s="361"/>
    </row>
    <row r="296" spans="2:23" ht="12.75" customHeight="1" x14ac:dyDescent="0.3">
      <c r="C296" s="389"/>
      <c r="D296" s="389"/>
      <c r="E296" s="389"/>
      <c r="F296" s="389"/>
      <c r="G296" s="389"/>
      <c r="H296" s="389"/>
      <c r="I296" s="389"/>
      <c r="S296" s="361"/>
      <c r="T296" s="361"/>
      <c r="U296" s="361"/>
      <c r="V296" s="361"/>
      <c r="W296" s="361"/>
    </row>
    <row r="297" spans="2:23" ht="12.75" customHeight="1" x14ac:dyDescent="0.3">
      <c r="C297" s="389"/>
      <c r="D297" s="389"/>
      <c r="E297" s="389"/>
      <c r="F297" s="389"/>
      <c r="G297" s="389"/>
      <c r="H297" s="389"/>
      <c r="I297" s="389"/>
      <c r="S297" s="361"/>
      <c r="T297" s="361"/>
      <c r="U297" s="361"/>
      <c r="V297" s="361"/>
      <c r="W297" s="361"/>
    </row>
    <row r="298" spans="2:23" ht="12.75" customHeight="1" x14ac:dyDescent="0.3">
      <c r="C298" s="389"/>
      <c r="D298" s="389"/>
      <c r="E298" s="389"/>
      <c r="F298" s="389"/>
      <c r="G298" s="389"/>
      <c r="H298" s="389"/>
      <c r="I298" s="389"/>
      <c r="S298" s="361"/>
      <c r="T298" s="361"/>
      <c r="U298" s="361"/>
      <c r="V298" s="361"/>
      <c r="W298" s="361"/>
    </row>
    <row r="299" spans="2:23" ht="12.75" customHeight="1" x14ac:dyDescent="0.3">
      <c r="C299" s="389"/>
      <c r="D299" s="389"/>
      <c r="E299" s="389"/>
      <c r="F299" s="389"/>
      <c r="G299" s="389"/>
      <c r="H299" s="389"/>
      <c r="I299" s="389"/>
      <c r="S299" s="361"/>
      <c r="T299" s="361"/>
      <c r="U299" s="361"/>
      <c r="V299" s="361"/>
      <c r="W299" s="361"/>
    </row>
    <row r="300" spans="2:23" ht="12.75" customHeight="1" x14ac:dyDescent="0.3">
      <c r="C300" s="389"/>
      <c r="D300" s="389"/>
      <c r="E300" s="389"/>
      <c r="F300" s="389"/>
      <c r="G300" s="389"/>
      <c r="H300" s="389"/>
      <c r="I300" s="389"/>
      <c r="S300" s="361"/>
      <c r="T300" s="361"/>
      <c r="U300" s="361"/>
      <c r="V300" s="361"/>
      <c r="W300" s="361"/>
    </row>
    <row r="301" spans="2:23" ht="12.75" customHeight="1" x14ac:dyDescent="0.3">
      <c r="C301" s="389"/>
      <c r="D301" s="389"/>
      <c r="E301" s="389"/>
      <c r="F301" s="389"/>
      <c r="G301" s="389"/>
      <c r="H301" s="389"/>
      <c r="I301" s="389"/>
      <c r="S301" s="361"/>
      <c r="T301" s="361"/>
      <c r="U301" s="361"/>
      <c r="V301" s="361"/>
      <c r="W301" s="361"/>
    </row>
    <row r="302" spans="2:23" ht="12.75" customHeight="1" x14ac:dyDescent="0.3">
      <c r="C302" s="389"/>
      <c r="D302" s="389"/>
      <c r="E302" s="389"/>
      <c r="F302" s="389"/>
      <c r="G302" s="389"/>
      <c r="H302" s="389"/>
      <c r="I302" s="389"/>
      <c r="S302" s="361"/>
      <c r="T302" s="361"/>
      <c r="U302" s="361"/>
      <c r="V302" s="361"/>
      <c r="W302" s="361"/>
    </row>
    <row r="303" spans="2:23" ht="12.75" customHeight="1" x14ac:dyDescent="0.3">
      <c r="C303" s="389"/>
      <c r="D303" s="389"/>
      <c r="E303" s="389"/>
      <c r="F303" s="389"/>
      <c r="G303" s="389"/>
      <c r="H303" s="389"/>
      <c r="I303" s="389"/>
      <c r="S303" s="361"/>
      <c r="T303" s="361"/>
      <c r="U303" s="361"/>
      <c r="V303" s="361"/>
      <c r="W303" s="361"/>
    </row>
    <row r="304" spans="2:23" ht="12.75" customHeight="1" x14ac:dyDescent="0.3">
      <c r="C304" s="389"/>
      <c r="D304" s="389"/>
      <c r="E304" s="389"/>
      <c r="F304" s="389"/>
      <c r="G304" s="389"/>
      <c r="H304" s="389"/>
      <c r="I304" s="389"/>
      <c r="S304" s="361"/>
      <c r="T304" s="361"/>
      <c r="U304" s="361"/>
      <c r="V304" s="361"/>
      <c r="W304" s="361"/>
    </row>
    <row r="305" spans="1:23" ht="12.75" customHeight="1" x14ac:dyDescent="0.3">
      <c r="C305" s="389"/>
      <c r="D305" s="389"/>
      <c r="E305" s="389"/>
      <c r="F305" s="389"/>
      <c r="G305" s="389"/>
      <c r="H305" s="389"/>
      <c r="I305" s="389"/>
      <c r="S305" s="361"/>
      <c r="T305" s="361"/>
      <c r="U305" s="361"/>
      <c r="V305" s="361"/>
      <c r="W305" s="361"/>
    </row>
    <row r="306" spans="1:23" ht="12.75" customHeight="1" x14ac:dyDescent="0.3">
      <c r="C306" s="389"/>
      <c r="D306" s="389"/>
      <c r="E306" s="389"/>
      <c r="F306" s="389"/>
      <c r="G306" s="389"/>
      <c r="H306" s="389"/>
      <c r="I306" s="389"/>
      <c r="S306" s="361"/>
      <c r="T306" s="361"/>
      <c r="U306" s="361"/>
      <c r="V306" s="361"/>
      <c r="W306" s="361"/>
    </row>
    <row r="307" spans="1:23" ht="12.75" customHeight="1" x14ac:dyDescent="0.3">
      <c r="C307" s="389"/>
      <c r="D307" s="389"/>
      <c r="E307" s="389"/>
      <c r="F307" s="389"/>
      <c r="G307" s="389"/>
      <c r="H307" s="389"/>
      <c r="I307" s="389"/>
      <c r="S307" s="361"/>
      <c r="T307" s="361"/>
      <c r="U307" s="361"/>
      <c r="V307" s="361"/>
      <c r="W307" s="361"/>
    </row>
    <row r="308" spans="1:23" ht="12.75" customHeight="1" x14ac:dyDescent="0.3">
      <c r="C308" s="389"/>
      <c r="D308" s="389"/>
      <c r="E308" s="389"/>
      <c r="F308" s="389"/>
      <c r="G308" s="389"/>
      <c r="H308" s="389"/>
      <c r="I308" s="389"/>
      <c r="S308" s="361"/>
      <c r="T308" s="361"/>
      <c r="U308" s="361"/>
      <c r="V308" s="361"/>
      <c r="W308" s="361"/>
    </row>
    <row r="309" spans="1:23" ht="12.75" customHeight="1" x14ac:dyDescent="0.3">
      <c r="C309" s="389"/>
      <c r="D309" s="389"/>
      <c r="E309" s="389"/>
      <c r="F309" s="389"/>
      <c r="G309" s="389"/>
      <c r="H309" s="389"/>
      <c r="I309" s="389"/>
      <c r="S309" s="361"/>
      <c r="T309" s="361"/>
      <c r="U309" s="361"/>
      <c r="V309" s="361"/>
      <c r="W309" s="361"/>
    </row>
    <row r="310" spans="1:23" ht="12.75" customHeight="1" x14ac:dyDescent="0.3">
      <c r="C310" s="389"/>
      <c r="D310" s="389"/>
      <c r="E310" s="389"/>
      <c r="F310" s="389"/>
      <c r="G310" s="389"/>
      <c r="H310" s="389"/>
      <c r="I310" s="389"/>
      <c r="S310" s="361"/>
      <c r="T310" s="361"/>
      <c r="U310" s="361"/>
      <c r="V310" s="361"/>
      <c r="W310" s="361"/>
    </row>
    <row r="311" spans="1:23" ht="15" customHeight="1" x14ac:dyDescent="0.3">
      <c r="B311" s="539" t="s">
        <v>939</v>
      </c>
      <c r="C311" s="992" t="s">
        <v>1207</v>
      </c>
      <c r="D311" s="992"/>
      <c r="E311" s="992"/>
      <c r="F311" s="992"/>
      <c r="G311" s="970" t="s">
        <v>1208</v>
      </c>
      <c r="H311" s="970"/>
      <c r="I311" s="970"/>
      <c r="J311" s="970"/>
      <c r="K311" s="970"/>
      <c r="S311" s="361"/>
      <c r="T311" s="361"/>
      <c r="U311" s="361"/>
      <c r="V311" s="361"/>
      <c r="W311" s="361"/>
    </row>
    <row r="312" spans="1:23" ht="27" customHeight="1" x14ac:dyDescent="0.3">
      <c r="C312" s="937" t="s">
        <v>1156</v>
      </c>
      <c r="D312" s="937"/>
      <c r="E312" s="937"/>
      <c r="F312" s="937"/>
      <c r="G312" s="933" t="s">
        <v>1107</v>
      </c>
      <c r="H312" s="933"/>
      <c r="I312" s="933"/>
      <c r="J312" s="933"/>
      <c r="K312" s="933"/>
      <c r="S312" s="361"/>
      <c r="T312" s="361"/>
      <c r="U312" s="361"/>
      <c r="V312" s="361"/>
      <c r="W312" s="361"/>
    </row>
    <row r="313" spans="1:23" x14ac:dyDescent="0.3">
      <c r="C313" s="937"/>
      <c r="D313" s="937"/>
      <c r="E313" s="937"/>
      <c r="F313" s="937"/>
      <c r="G313" s="933"/>
      <c r="H313" s="933"/>
      <c r="I313" s="933"/>
      <c r="J313" s="933"/>
      <c r="K313" s="933"/>
      <c r="S313" s="361"/>
      <c r="T313" s="361"/>
      <c r="U313" s="361"/>
      <c r="V313" s="361"/>
      <c r="W313" s="361"/>
    </row>
    <row r="314" spans="1:23" x14ac:dyDescent="0.3">
      <c r="C314" s="937"/>
      <c r="D314" s="937"/>
      <c r="E314" s="937"/>
      <c r="F314" s="937"/>
      <c r="G314" s="933"/>
      <c r="H314" s="933"/>
      <c r="I314" s="933"/>
      <c r="J314" s="933"/>
      <c r="K314" s="933"/>
      <c r="S314" s="361"/>
      <c r="T314" s="361"/>
      <c r="U314" s="361"/>
      <c r="V314" s="361"/>
      <c r="W314" s="361"/>
    </row>
    <row r="315" spans="1:23" ht="27" customHeight="1" x14ac:dyDescent="0.3">
      <c r="C315" s="937"/>
      <c r="D315" s="937"/>
      <c r="E315" s="937"/>
      <c r="F315" s="937"/>
      <c r="G315" s="933"/>
      <c r="H315" s="933"/>
      <c r="I315" s="933"/>
      <c r="J315" s="933"/>
      <c r="K315" s="933"/>
      <c r="S315" s="361"/>
      <c r="T315" s="361"/>
      <c r="U315" s="361"/>
      <c r="V315" s="361"/>
      <c r="W315" s="361"/>
    </row>
    <row r="316" spans="1:23" x14ac:dyDescent="0.3">
      <c r="C316" s="937"/>
      <c r="D316" s="937"/>
      <c r="E316" s="937"/>
      <c r="F316" s="937"/>
      <c r="G316" s="971" t="s">
        <v>1129</v>
      </c>
      <c r="H316" s="971"/>
      <c r="I316" s="971"/>
      <c r="J316" s="971"/>
      <c r="K316" s="971"/>
      <c r="S316" s="361"/>
      <c r="T316" s="361"/>
      <c r="U316" s="361"/>
      <c r="V316" s="361"/>
      <c r="W316" s="361"/>
    </row>
    <row r="317" spans="1:23" ht="12.75" customHeight="1" x14ac:dyDescent="0.3">
      <c r="B317" s="598"/>
      <c r="C317" s="597"/>
      <c r="D317" s="597"/>
      <c r="E317" s="597"/>
      <c r="F317" s="597"/>
      <c r="G317" s="596"/>
      <c r="H317" s="596"/>
      <c r="I317" s="596"/>
      <c r="J317" s="596"/>
      <c r="K317" s="596"/>
      <c r="S317" s="361"/>
      <c r="T317" s="361"/>
      <c r="U317" s="361"/>
      <c r="V317" s="361"/>
      <c r="W317" s="361"/>
    </row>
    <row r="318" spans="1:23" s="470" customFormat="1" ht="15" customHeight="1" x14ac:dyDescent="0.25">
      <c r="A318" s="655"/>
      <c r="B318" s="624"/>
      <c r="C318" s="939" t="s">
        <v>1202</v>
      </c>
      <c r="D318" s="939"/>
      <c r="E318" s="939"/>
      <c r="F318" s="939"/>
      <c r="G318" s="939" t="s">
        <v>1203</v>
      </c>
      <c r="H318" s="939"/>
      <c r="I318" s="939"/>
      <c r="J318" s="939"/>
      <c r="K318" s="939"/>
      <c r="L318" s="465"/>
      <c r="M318" s="465"/>
      <c r="N318" s="465"/>
      <c r="O318" s="465"/>
      <c r="P318" s="465"/>
      <c r="Q318" s="465"/>
      <c r="R318" s="465"/>
      <c r="S318" s="465"/>
      <c r="T318" s="465"/>
      <c r="U318" s="465"/>
      <c r="V318" s="465"/>
      <c r="W318" s="465"/>
    </row>
    <row r="319" spans="1:23" ht="12.75" customHeight="1" x14ac:dyDescent="0.3">
      <c r="S319" s="361"/>
      <c r="T319" s="361"/>
      <c r="U319" s="361"/>
      <c r="V319" s="361"/>
      <c r="W319" s="361"/>
    </row>
    <row r="320" spans="1:23" ht="15" customHeight="1" x14ac:dyDescent="0.3">
      <c r="B320" s="539" t="s">
        <v>940</v>
      </c>
      <c r="C320" s="967" t="s">
        <v>1209</v>
      </c>
      <c r="D320" s="967"/>
      <c r="E320" s="967"/>
      <c r="F320" s="967"/>
      <c r="G320" s="938" t="s">
        <v>1210</v>
      </c>
      <c r="H320" s="938"/>
      <c r="I320" s="938"/>
      <c r="J320" s="938"/>
      <c r="K320" s="938"/>
      <c r="S320" s="361"/>
      <c r="T320" s="361"/>
      <c r="U320" s="361"/>
      <c r="V320" s="361"/>
      <c r="W320" s="361"/>
    </row>
    <row r="321" spans="2:23" ht="58" customHeight="1" x14ac:dyDescent="0.3">
      <c r="C321" s="757" t="s">
        <v>1174</v>
      </c>
      <c r="D321" s="942"/>
      <c r="E321" s="942"/>
      <c r="F321" s="942"/>
      <c r="G321" s="703" t="s">
        <v>1175</v>
      </c>
      <c r="H321" s="703"/>
      <c r="I321" s="703"/>
      <c r="J321" s="703"/>
      <c r="K321" s="703"/>
      <c r="S321" s="361"/>
      <c r="T321" s="361"/>
      <c r="U321" s="361"/>
      <c r="V321" s="361"/>
      <c r="W321" s="361"/>
    </row>
    <row r="322" spans="2:23" ht="42" customHeight="1" x14ac:dyDescent="0.3">
      <c r="C322" s="937" t="s">
        <v>1182</v>
      </c>
      <c r="D322" s="937"/>
      <c r="E322" s="937"/>
      <c r="F322" s="937"/>
      <c r="G322" s="703"/>
      <c r="H322" s="703"/>
      <c r="I322" s="703"/>
      <c r="J322" s="703"/>
      <c r="K322" s="703"/>
      <c r="S322" s="361"/>
      <c r="T322" s="361"/>
      <c r="U322" s="361"/>
      <c r="V322" s="361"/>
      <c r="W322" s="361"/>
    </row>
    <row r="323" spans="2:23" s="460" customFormat="1" ht="30" customHeight="1" x14ac:dyDescent="0.3">
      <c r="B323" s="581"/>
      <c r="C323" s="937" t="s">
        <v>1101</v>
      </c>
      <c r="D323" s="968"/>
      <c r="E323" s="968"/>
      <c r="F323" s="968"/>
      <c r="G323" s="703"/>
      <c r="H323" s="703"/>
      <c r="I323" s="703"/>
      <c r="J323" s="703"/>
      <c r="K323" s="703"/>
      <c r="L323" s="395"/>
      <c r="M323" s="395"/>
      <c r="N323" s="395"/>
      <c r="O323" s="395"/>
      <c r="P323" s="395"/>
      <c r="Q323" s="395"/>
      <c r="R323" s="395"/>
      <c r="S323" s="395"/>
      <c r="T323" s="395"/>
      <c r="U323" s="395"/>
      <c r="V323" s="395"/>
      <c r="W323" s="395"/>
    </row>
    <row r="324" spans="2:23" s="466" customFormat="1" ht="30" customHeight="1" x14ac:dyDescent="0.3">
      <c r="B324" s="581"/>
      <c r="C324" s="937" t="s">
        <v>1176</v>
      </c>
      <c r="D324" s="937"/>
      <c r="E324" s="937"/>
      <c r="F324" s="937"/>
      <c r="G324" s="703"/>
      <c r="H324" s="703"/>
      <c r="I324" s="703"/>
      <c r="J324" s="703"/>
      <c r="K324" s="703"/>
      <c r="L324" s="395"/>
      <c r="M324" s="395"/>
      <c r="N324" s="395"/>
      <c r="O324" s="395"/>
      <c r="P324" s="395"/>
      <c r="Q324" s="395"/>
      <c r="R324" s="395"/>
      <c r="S324" s="395"/>
      <c r="T324" s="395"/>
      <c r="U324" s="395"/>
      <c r="V324" s="395"/>
      <c r="W324" s="395"/>
    </row>
    <row r="325" spans="2:23" s="466" customFormat="1" ht="12.75" customHeight="1" x14ac:dyDescent="0.3">
      <c r="B325" s="622"/>
      <c r="C325" s="633"/>
      <c r="D325" s="633"/>
      <c r="E325" s="633"/>
      <c r="F325" s="633"/>
      <c r="G325" s="620"/>
      <c r="H325" s="620"/>
      <c r="I325" s="620"/>
      <c r="J325" s="620"/>
      <c r="K325" s="620"/>
      <c r="L325" s="395"/>
      <c r="M325" s="395"/>
      <c r="N325" s="395"/>
      <c r="O325" s="395"/>
      <c r="P325" s="395"/>
      <c r="Q325" s="395"/>
      <c r="R325" s="395"/>
      <c r="S325" s="395"/>
      <c r="T325" s="395"/>
      <c r="U325" s="395"/>
      <c r="V325" s="395"/>
      <c r="W325" s="395"/>
    </row>
    <row r="326" spans="2:23" ht="15" customHeight="1" x14ac:dyDescent="0.3">
      <c r="B326" s="538">
        <v>7.5</v>
      </c>
      <c r="C326" s="925" t="s">
        <v>941</v>
      </c>
      <c r="D326" s="925"/>
      <c r="E326" s="925"/>
      <c r="F326" s="925"/>
      <c r="G326" s="925"/>
      <c r="H326" s="925"/>
      <c r="I326" s="925"/>
      <c r="J326" s="925"/>
      <c r="K326" s="925"/>
      <c r="S326" s="361"/>
      <c r="T326" s="361"/>
      <c r="U326" s="361"/>
      <c r="V326" s="361"/>
      <c r="W326" s="361"/>
    </row>
    <row r="327" spans="2:23" s="470" customFormat="1" ht="30" customHeight="1" x14ac:dyDescent="0.25">
      <c r="B327" s="582"/>
      <c r="C327" s="757" t="s">
        <v>1123</v>
      </c>
      <c r="D327" s="757"/>
      <c r="E327" s="757"/>
      <c r="F327" s="757"/>
      <c r="G327" s="757"/>
      <c r="H327" s="757"/>
      <c r="I327" s="757"/>
      <c r="J327" s="757"/>
      <c r="K327" s="757"/>
      <c r="L327" s="465"/>
      <c r="M327" s="465"/>
      <c r="N327" s="465"/>
      <c r="O327" s="465"/>
      <c r="P327" s="465"/>
      <c r="Q327" s="465"/>
      <c r="R327" s="465"/>
      <c r="S327" s="465"/>
      <c r="T327" s="465"/>
      <c r="U327" s="465"/>
      <c r="V327" s="465"/>
      <c r="W327" s="465"/>
    </row>
    <row r="328" spans="2:23" ht="12.75" customHeight="1" x14ac:dyDescent="0.3">
      <c r="C328" s="387"/>
      <c r="D328" s="370"/>
      <c r="E328" s="370"/>
      <c r="F328" s="370"/>
      <c r="G328" s="370"/>
      <c r="H328" s="370"/>
      <c r="I328" s="370"/>
      <c r="S328" s="361"/>
      <c r="T328" s="361"/>
      <c r="U328" s="361"/>
      <c r="V328" s="361"/>
      <c r="W328" s="361"/>
    </row>
    <row r="329" spans="2:23" ht="15" customHeight="1" x14ac:dyDescent="0.3">
      <c r="B329" s="531">
        <v>7.6</v>
      </c>
      <c r="C329" s="925" t="s">
        <v>942</v>
      </c>
      <c r="D329" s="925"/>
      <c r="E329" s="925"/>
      <c r="F329" s="925"/>
      <c r="G329" s="925"/>
      <c r="H329" s="925"/>
      <c r="I329" s="925"/>
      <c r="J329" s="925"/>
      <c r="K329" s="925"/>
      <c r="S329" s="361"/>
      <c r="T329" s="361"/>
      <c r="U329" s="361"/>
      <c r="V329" s="361"/>
      <c r="W329" s="361"/>
    </row>
    <row r="330" spans="2:23" s="470" customFormat="1" ht="42" customHeight="1" x14ac:dyDescent="0.25">
      <c r="B330" s="582"/>
      <c r="C330" s="703" t="s">
        <v>1133</v>
      </c>
      <c r="D330" s="703"/>
      <c r="E330" s="703"/>
      <c r="F330" s="703"/>
      <c r="G330" s="703"/>
      <c r="H330" s="703"/>
      <c r="I330" s="703"/>
      <c r="J330" s="703"/>
      <c r="K330" s="703"/>
      <c r="L330" s="465"/>
      <c r="M330" s="465"/>
      <c r="N330" s="465"/>
      <c r="O330" s="465"/>
      <c r="P330" s="465"/>
      <c r="Q330" s="465"/>
      <c r="R330" s="465"/>
      <c r="S330" s="465"/>
      <c r="T330" s="465"/>
      <c r="U330" s="465"/>
      <c r="V330" s="465"/>
      <c r="W330" s="465"/>
    </row>
    <row r="331" spans="2:23" s="470" customFormat="1" ht="12.75" customHeight="1" x14ac:dyDescent="0.25">
      <c r="B331" s="582"/>
      <c r="C331" s="577"/>
      <c r="D331" s="577"/>
      <c r="E331" s="577"/>
      <c r="F331" s="577"/>
      <c r="G331" s="577"/>
      <c r="H331" s="577"/>
      <c r="I331" s="577"/>
      <c r="J331" s="577"/>
      <c r="K331" s="577"/>
      <c r="L331" s="465"/>
      <c r="M331" s="465"/>
      <c r="N331" s="465"/>
      <c r="O331" s="465"/>
      <c r="P331" s="465"/>
      <c r="Q331" s="465"/>
      <c r="R331" s="465"/>
      <c r="S331" s="465"/>
      <c r="T331" s="465"/>
      <c r="U331" s="465"/>
      <c r="V331" s="465"/>
      <c r="W331" s="465"/>
    </row>
    <row r="332" spans="2:23" ht="12.75" customHeight="1" x14ac:dyDescent="0.3">
      <c r="C332" s="365"/>
      <c r="D332" s="365"/>
      <c r="E332" s="365"/>
      <c r="F332" s="365"/>
      <c r="G332" s="365"/>
      <c r="H332" s="365"/>
      <c r="I332" s="365"/>
      <c r="S332" s="361"/>
      <c r="T332" s="361"/>
      <c r="U332" s="361"/>
      <c r="V332" s="361"/>
      <c r="W332" s="361"/>
    </row>
    <row r="333" spans="2:23" s="371" customFormat="1" ht="23.15" customHeight="1" x14ac:dyDescent="0.35">
      <c r="B333" s="536" t="s">
        <v>354</v>
      </c>
      <c r="C333" s="947" t="s">
        <v>943</v>
      </c>
      <c r="D333" s="947"/>
      <c r="E333" s="947"/>
      <c r="F333" s="947"/>
      <c r="G333" s="947"/>
      <c r="H333" s="947"/>
      <c r="I333" s="947"/>
      <c r="J333" s="947"/>
      <c r="K333" s="947"/>
    </row>
    <row r="334" spans="2:23" ht="12.75" customHeight="1" x14ac:dyDescent="0.3">
      <c r="S334" s="361"/>
      <c r="T334" s="361"/>
      <c r="U334" s="361"/>
      <c r="V334" s="361"/>
    </row>
    <row r="335" spans="2:23" ht="30" customHeight="1" x14ac:dyDescent="0.3">
      <c r="C335" s="757" t="s">
        <v>1177</v>
      </c>
      <c r="D335" s="757"/>
      <c r="E335" s="757"/>
      <c r="F335" s="757"/>
      <c r="G335" s="757"/>
      <c r="H335" s="757"/>
      <c r="I335" s="757"/>
      <c r="J335" s="757"/>
      <c r="K335" s="757"/>
      <c r="S335" s="361"/>
      <c r="T335" s="361"/>
      <c r="U335" s="361"/>
      <c r="V335" s="361"/>
    </row>
    <row r="336" spans="2:23" ht="12.75" customHeight="1" x14ac:dyDescent="0.3">
      <c r="C336" s="366"/>
      <c r="D336" s="366"/>
      <c r="E336" s="366"/>
      <c r="F336" s="366"/>
      <c r="G336" s="366"/>
      <c r="H336" s="366"/>
      <c r="I336" s="366"/>
      <c r="S336" s="361"/>
      <c r="T336" s="361"/>
      <c r="U336" s="361"/>
      <c r="V336" s="361"/>
    </row>
    <row r="337" spans="2:22" ht="15" customHeight="1" x14ac:dyDescent="0.3">
      <c r="B337" s="539">
        <v>8.1</v>
      </c>
      <c r="C337" s="925" t="s">
        <v>944</v>
      </c>
      <c r="D337" s="925"/>
      <c r="E337" s="925"/>
      <c r="F337" s="925"/>
      <c r="G337" s="925"/>
      <c r="H337" s="925"/>
      <c r="I337" s="925"/>
      <c r="J337" s="925"/>
      <c r="K337" s="925"/>
      <c r="S337" s="361"/>
      <c r="T337" s="361"/>
      <c r="U337" s="361"/>
      <c r="V337" s="361"/>
    </row>
    <row r="338" spans="2:22" s="470" customFormat="1" ht="42" customHeight="1" x14ac:dyDescent="0.25">
      <c r="B338" s="582"/>
      <c r="C338" s="757" t="s">
        <v>1157</v>
      </c>
      <c r="D338" s="942"/>
      <c r="E338" s="942"/>
      <c r="F338" s="942"/>
      <c r="G338" s="942"/>
      <c r="H338" s="942"/>
      <c r="I338" s="942"/>
      <c r="J338" s="942"/>
      <c r="K338" s="942"/>
      <c r="L338" s="464"/>
      <c r="M338" s="465"/>
      <c r="N338" s="465"/>
      <c r="O338" s="465"/>
      <c r="P338" s="465"/>
      <c r="Q338" s="465"/>
      <c r="R338" s="465"/>
      <c r="S338" s="465"/>
      <c r="T338" s="465"/>
      <c r="U338" s="465"/>
      <c r="V338" s="465"/>
    </row>
    <row r="339" spans="2:22" x14ac:dyDescent="0.3">
      <c r="C339" s="370"/>
      <c r="D339" s="370"/>
      <c r="E339" s="370"/>
      <c r="F339" s="370"/>
      <c r="G339" s="370"/>
      <c r="H339" s="370"/>
      <c r="I339" s="370"/>
      <c r="J339" s="370"/>
      <c r="K339" s="370"/>
      <c r="L339" s="370"/>
      <c r="S339" s="361"/>
      <c r="T339" s="361"/>
      <c r="U339" s="361"/>
      <c r="V339" s="361"/>
    </row>
    <row r="340" spans="2:22" x14ac:dyDescent="0.3">
      <c r="F340" s="366"/>
      <c r="G340" s="366"/>
      <c r="H340" s="366"/>
      <c r="I340" s="366"/>
      <c r="S340" s="361"/>
      <c r="T340" s="361"/>
      <c r="U340" s="361"/>
      <c r="V340" s="361"/>
    </row>
    <row r="341" spans="2:22" x14ac:dyDescent="0.3">
      <c r="C341" s="395"/>
      <c r="D341" s="395"/>
      <c r="E341" s="395"/>
      <c r="F341" s="395"/>
      <c r="G341" s="395"/>
      <c r="H341" s="366"/>
      <c r="I341" s="366"/>
      <c r="S341" s="361"/>
      <c r="T341" s="361"/>
      <c r="U341" s="361"/>
      <c r="V341" s="361"/>
    </row>
    <row r="342" spans="2:22" x14ac:dyDescent="0.3">
      <c r="C342" s="395"/>
      <c r="D342" s="395"/>
      <c r="E342" s="395"/>
      <c r="F342" s="395"/>
      <c r="G342" s="395"/>
      <c r="H342" s="366"/>
      <c r="I342" s="366"/>
      <c r="S342" s="361"/>
      <c r="T342" s="361"/>
      <c r="U342" s="361"/>
      <c r="V342" s="361"/>
    </row>
    <row r="343" spans="2:22" x14ac:dyDescent="0.3">
      <c r="C343" s="395"/>
      <c r="D343" s="395"/>
      <c r="E343" s="395"/>
      <c r="F343" s="395"/>
      <c r="G343" s="395"/>
      <c r="H343" s="366"/>
      <c r="I343" s="366"/>
      <c r="S343" s="361"/>
      <c r="T343" s="361"/>
      <c r="U343" s="361"/>
      <c r="V343" s="361"/>
    </row>
    <row r="344" spans="2:22" x14ac:dyDescent="0.3">
      <c r="C344" s="395"/>
      <c r="D344" s="395"/>
      <c r="E344" s="395"/>
      <c r="F344" s="395"/>
      <c r="G344" s="395"/>
      <c r="H344" s="366"/>
      <c r="I344" s="366"/>
      <c r="S344" s="361"/>
      <c r="T344" s="361"/>
      <c r="U344" s="361"/>
      <c r="V344" s="361"/>
    </row>
    <row r="345" spans="2:22" x14ac:dyDescent="0.3">
      <c r="C345" s="395"/>
      <c r="D345" s="395"/>
      <c r="E345" s="395"/>
      <c r="F345" s="395"/>
      <c r="G345" s="395"/>
      <c r="I345" s="366"/>
      <c r="S345" s="361"/>
      <c r="T345" s="361"/>
      <c r="U345" s="361"/>
      <c r="V345" s="361"/>
    </row>
    <row r="346" spans="2:22" x14ac:dyDescent="0.3">
      <c r="C346" s="395"/>
      <c r="D346" s="395"/>
      <c r="E346" s="395"/>
      <c r="F346" s="395"/>
      <c r="G346" s="395"/>
      <c r="S346" s="361"/>
      <c r="T346" s="361"/>
      <c r="U346" s="361"/>
      <c r="V346" s="361"/>
    </row>
    <row r="347" spans="2:22" x14ac:dyDescent="0.3">
      <c r="C347" s="395"/>
      <c r="D347" s="395"/>
      <c r="E347" s="395"/>
      <c r="F347" s="395"/>
      <c r="G347" s="395"/>
      <c r="H347" s="936" t="s">
        <v>945</v>
      </c>
      <c r="I347" s="936"/>
      <c r="S347" s="361"/>
      <c r="T347" s="361"/>
      <c r="U347" s="361"/>
      <c r="V347" s="361"/>
    </row>
    <row r="348" spans="2:22" x14ac:dyDescent="0.3">
      <c r="C348" s="395"/>
      <c r="D348" s="395"/>
      <c r="E348" s="395"/>
      <c r="F348" s="395"/>
      <c r="G348" s="395"/>
      <c r="I348" s="366"/>
      <c r="S348" s="361"/>
      <c r="T348" s="361"/>
      <c r="U348" s="361"/>
      <c r="V348" s="361"/>
    </row>
    <row r="349" spans="2:22" x14ac:dyDescent="0.3">
      <c r="C349" s="395"/>
      <c r="D349" s="395"/>
      <c r="E349" s="395"/>
      <c r="F349" s="395"/>
      <c r="G349" s="395"/>
      <c r="S349" s="361"/>
      <c r="T349" s="361"/>
      <c r="U349" s="361"/>
      <c r="V349" s="361"/>
    </row>
    <row r="350" spans="2:22" x14ac:dyDescent="0.3">
      <c r="C350" s="395"/>
      <c r="D350" s="395"/>
      <c r="E350" s="395"/>
      <c r="F350" s="395"/>
      <c r="G350" s="395"/>
      <c r="H350" s="936" t="s">
        <v>946</v>
      </c>
      <c r="I350" s="936"/>
      <c r="S350" s="361"/>
      <c r="T350" s="361"/>
      <c r="U350" s="361"/>
      <c r="V350" s="361"/>
    </row>
    <row r="351" spans="2:22" x14ac:dyDescent="0.3">
      <c r="C351" s="395"/>
      <c r="D351" s="395"/>
      <c r="E351" s="395"/>
      <c r="F351" s="395"/>
      <c r="G351" s="395"/>
      <c r="I351" s="366"/>
      <c r="S351" s="361"/>
      <c r="T351" s="361"/>
      <c r="U351" s="361"/>
      <c r="V351" s="361"/>
    </row>
    <row r="352" spans="2:22" x14ac:dyDescent="0.3">
      <c r="C352" s="395"/>
      <c r="D352" s="395"/>
      <c r="E352" s="395"/>
      <c r="F352" s="395"/>
      <c r="G352" s="395"/>
      <c r="S352" s="361"/>
      <c r="T352" s="361"/>
      <c r="U352" s="361"/>
      <c r="V352" s="361"/>
    </row>
    <row r="353" spans="2:22" x14ac:dyDescent="0.3">
      <c r="C353" s="395"/>
      <c r="D353" s="395"/>
      <c r="E353" s="395"/>
      <c r="F353" s="395"/>
      <c r="G353" s="395"/>
      <c r="H353" s="936" t="s">
        <v>947</v>
      </c>
      <c r="I353" s="936"/>
      <c r="S353" s="361"/>
      <c r="T353" s="361"/>
      <c r="U353" s="361"/>
      <c r="V353" s="361"/>
    </row>
    <row r="354" spans="2:22" x14ac:dyDescent="0.3">
      <c r="C354" s="395"/>
      <c r="D354" s="395"/>
      <c r="E354" s="395"/>
      <c r="F354" s="395"/>
      <c r="G354" s="395"/>
      <c r="I354" s="366"/>
      <c r="S354" s="361"/>
      <c r="T354" s="361"/>
      <c r="U354" s="361"/>
      <c r="V354" s="361"/>
    </row>
    <row r="355" spans="2:22" x14ac:dyDescent="0.3">
      <c r="C355" s="395"/>
      <c r="D355" s="395"/>
      <c r="E355" s="395"/>
      <c r="F355" s="395"/>
      <c r="G355" s="395"/>
      <c r="I355" s="366"/>
      <c r="S355" s="361"/>
      <c r="T355" s="361"/>
      <c r="U355" s="361"/>
      <c r="V355" s="361"/>
    </row>
    <row r="356" spans="2:22" x14ac:dyDescent="0.3">
      <c r="C356" s="395"/>
      <c r="D356" s="395"/>
      <c r="E356" s="395"/>
      <c r="F356" s="395"/>
      <c r="G356" s="395"/>
      <c r="I356" s="366"/>
      <c r="S356" s="361"/>
      <c r="T356" s="361"/>
      <c r="U356" s="361"/>
      <c r="V356" s="361"/>
    </row>
    <row r="357" spans="2:22" x14ac:dyDescent="0.3">
      <c r="F357" s="366"/>
      <c r="G357" s="366"/>
      <c r="I357" s="366"/>
      <c r="S357" s="361"/>
      <c r="T357" s="361"/>
      <c r="U357" s="361"/>
      <c r="V357" s="361"/>
    </row>
    <row r="358" spans="2:22" x14ac:dyDescent="0.3">
      <c r="F358" s="366"/>
      <c r="G358" s="366"/>
      <c r="I358" s="366"/>
      <c r="S358" s="361"/>
      <c r="T358" s="361"/>
      <c r="U358" s="361"/>
      <c r="V358" s="361"/>
    </row>
    <row r="359" spans="2:22" x14ac:dyDescent="0.3">
      <c r="F359" s="366"/>
      <c r="G359" s="366"/>
      <c r="I359" s="366"/>
      <c r="S359" s="361"/>
      <c r="T359" s="361"/>
      <c r="U359" s="361"/>
      <c r="V359" s="361"/>
    </row>
    <row r="360" spans="2:22" x14ac:dyDescent="0.3">
      <c r="F360" s="366"/>
      <c r="G360" s="366"/>
      <c r="I360" s="366"/>
      <c r="S360" s="361"/>
      <c r="T360" s="361"/>
      <c r="U360" s="361"/>
      <c r="V360" s="361"/>
    </row>
    <row r="361" spans="2:22" x14ac:dyDescent="0.3">
      <c r="F361" s="366"/>
      <c r="G361" s="366"/>
      <c r="I361" s="366"/>
      <c r="S361" s="361"/>
      <c r="T361" s="361"/>
      <c r="U361" s="361"/>
      <c r="V361" s="361"/>
    </row>
    <row r="362" spans="2:22" x14ac:dyDescent="0.3">
      <c r="F362" s="366"/>
      <c r="G362" s="366"/>
      <c r="I362" s="366"/>
      <c r="S362" s="361"/>
      <c r="T362" s="361"/>
      <c r="U362" s="361"/>
      <c r="V362" s="361"/>
    </row>
    <row r="363" spans="2:22" x14ac:dyDescent="0.3">
      <c r="F363" s="366"/>
      <c r="G363" s="366"/>
      <c r="I363" s="366"/>
      <c r="S363" s="361"/>
      <c r="T363" s="361"/>
      <c r="U363" s="361"/>
      <c r="V363" s="361"/>
    </row>
    <row r="364" spans="2:22" ht="14" x14ac:dyDescent="0.3">
      <c r="B364" s="539">
        <v>8.1999999999999993</v>
      </c>
      <c r="C364" s="925" t="s">
        <v>948</v>
      </c>
      <c r="D364" s="925"/>
      <c r="E364" s="925"/>
      <c r="F364" s="925"/>
      <c r="G364" s="925"/>
      <c r="H364" s="925"/>
      <c r="I364" s="925"/>
      <c r="J364" s="925"/>
      <c r="K364" s="925"/>
      <c r="S364" s="361"/>
      <c r="T364" s="361"/>
      <c r="U364" s="361"/>
      <c r="V364" s="361"/>
    </row>
    <row r="365" spans="2:22" s="470" customFormat="1" ht="30" customHeight="1" x14ac:dyDescent="0.25">
      <c r="B365" s="582"/>
      <c r="C365" s="757" t="s">
        <v>1158</v>
      </c>
      <c r="D365" s="942"/>
      <c r="E365" s="942"/>
      <c r="F365" s="942"/>
      <c r="G365" s="942"/>
      <c r="H365" s="942"/>
      <c r="I365" s="942"/>
      <c r="J365" s="942"/>
      <c r="K365" s="942"/>
      <c r="L365" s="465"/>
      <c r="M365" s="465"/>
      <c r="N365" s="465"/>
      <c r="O365" s="465"/>
      <c r="P365" s="465"/>
      <c r="Q365" s="465"/>
      <c r="R365" s="465"/>
      <c r="S365" s="465"/>
      <c r="T365" s="465"/>
      <c r="U365" s="465"/>
      <c r="V365" s="465"/>
    </row>
    <row r="366" spans="2:22" ht="12.75" customHeight="1" x14ac:dyDescent="0.3">
      <c r="C366" s="391"/>
      <c r="G366" s="366"/>
      <c r="H366" s="366"/>
      <c r="I366" s="366"/>
      <c r="S366" s="361"/>
      <c r="T366" s="361"/>
      <c r="U366" s="361"/>
      <c r="V366" s="361"/>
    </row>
    <row r="367" spans="2:22" ht="57.75" customHeight="1" x14ac:dyDescent="0.3">
      <c r="C367" s="703" t="s">
        <v>1185</v>
      </c>
      <c r="D367" s="703"/>
      <c r="E367" s="703"/>
      <c r="F367" s="703"/>
      <c r="G367" s="703"/>
      <c r="H367" s="703"/>
      <c r="I367" s="703"/>
      <c r="J367" s="703"/>
      <c r="K367" s="703"/>
      <c r="S367" s="361"/>
      <c r="T367" s="361"/>
      <c r="U367" s="361"/>
      <c r="V367" s="361"/>
    </row>
    <row r="368" spans="2:22" ht="30" customHeight="1" x14ac:dyDescent="0.3">
      <c r="C368" s="703" t="s">
        <v>1159</v>
      </c>
      <c r="D368" s="703"/>
      <c r="E368" s="703"/>
      <c r="F368" s="703"/>
      <c r="G368" s="703"/>
      <c r="H368" s="703"/>
      <c r="I368" s="703"/>
      <c r="J368" s="703"/>
      <c r="K368" s="703"/>
      <c r="S368" s="361"/>
      <c r="T368" s="361"/>
      <c r="U368" s="361"/>
      <c r="V368" s="361"/>
    </row>
    <row r="369" spans="2:22" ht="12.75" customHeight="1" x14ac:dyDescent="0.35">
      <c r="C369" s="148"/>
      <c r="D369" s="148"/>
      <c r="E369" s="148"/>
      <c r="F369" s="390"/>
      <c r="G369" s="390"/>
      <c r="H369" s="390"/>
      <c r="I369" s="366"/>
      <c r="S369" s="361"/>
      <c r="T369" s="361"/>
      <c r="U369" s="361"/>
      <c r="V369" s="361"/>
    </row>
    <row r="370" spans="2:22" ht="14" x14ac:dyDescent="0.3">
      <c r="B370" s="539">
        <v>8.3000000000000007</v>
      </c>
      <c r="C370" s="925" t="s">
        <v>949</v>
      </c>
      <c r="D370" s="925"/>
      <c r="E370" s="925"/>
      <c r="F370" s="925"/>
      <c r="G370" s="925"/>
      <c r="H370" s="925"/>
      <c r="I370" s="925"/>
      <c r="J370" s="925"/>
      <c r="K370" s="925"/>
      <c r="S370" s="361"/>
      <c r="T370" s="361"/>
      <c r="U370" s="361"/>
      <c r="V370" s="361"/>
    </row>
    <row r="371" spans="2:22" ht="12.75" customHeight="1" x14ac:dyDescent="0.3">
      <c r="C371" s="391"/>
      <c r="G371" s="366"/>
      <c r="H371" s="366"/>
      <c r="I371" s="366"/>
      <c r="S371" s="361"/>
      <c r="T371" s="361"/>
      <c r="U371" s="361"/>
      <c r="V371" s="361"/>
    </row>
    <row r="372" spans="2:22" s="388" customFormat="1" ht="18" customHeight="1" thickBot="1" x14ac:dyDescent="0.3">
      <c r="B372" s="608"/>
      <c r="C372" s="972" t="s">
        <v>1052</v>
      </c>
      <c r="D372" s="972"/>
      <c r="E372" s="972"/>
      <c r="F372" s="972"/>
      <c r="K372" s="389"/>
      <c r="L372" s="389"/>
      <c r="M372" s="389"/>
      <c r="N372" s="389"/>
      <c r="O372" s="389"/>
      <c r="P372" s="389"/>
      <c r="Q372" s="389"/>
      <c r="R372" s="389"/>
      <c r="S372" s="389"/>
      <c r="T372" s="389"/>
      <c r="U372" s="389"/>
      <c r="V372" s="389"/>
    </row>
    <row r="373" spans="2:22" s="388" customFormat="1" ht="18" customHeight="1" thickTop="1" x14ac:dyDescent="0.25">
      <c r="B373" s="625"/>
      <c r="C373" s="941" t="s">
        <v>1050</v>
      </c>
      <c r="D373" s="941"/>
      <c r="E373" s="941"/>
      <c r="F373" s="941"/>
      <c r="K373" s="389"/>
      <c r="L373" s="389"/>
      <c r="M373" s="389"/>
      <c r="N373" s="389"/>
      <c r="O373" s="389"/>
      <c r="P373" s="389"/>
      <c r="Q373" s="389"/>
      <c r="R373" s="389"/>
      <c r="S373" s="389"/>
      <c r="T373" s="389"/>
      <c r="U373" s="389"/>
      <c r="V373" s="389"/>
    </row>
    <row r="374" spans="2:22" s="388" customFormat="1" ht="18" customHeight="1" thickBot="1" x14ac:dyDescent="0.3">
      <c r="B374" s="608"/>
      <c r="C374" s="946" t="s">
        <v>1051</v>
      </c>
      <c r="D374" s="946"/>
      <c r="E374" s="946"/>
      <c r="F374" s="946"/>
      <c r="K374" s="389"/>
      <c r="L374" s="389"/>
      <c r="M374" s="389"/>
      <c r="N374" s="389"/>
      <c r="O374" s="389"/>
      <c r="P374" s="389"/>
      <c r="Q374" s="389"/>
      <c r="R374" s="389"/>
      <c r="S374" s="389"/>
      <c r="T374" s="389"/>
      <c r="U374" s="389"/>
      <c r="V374" s="389"/>
    </row>
    <row r="375" spans="2:22" ht="9.75" customHeight="1" thickTop="1" x14ac:dyDescent="0.3">
      <c r="C375" s="392"/>
      <c r="D375" s="392"/>
      <c r="E375" s="392"/>
      <c r="F375" s="392"/>
      <c r="G375" s="366"/>
      <c r="H375" s="366"/>
      <c r="I375" s="366"/>
      <c r="S375" s="361"/>
      <c r="T375" s="361"/>
      <c r="U375" s="361"/>
      <c r="V375" s="361"/>
    </row>
    <row r="376" spans="2:22" ht="15" customHeight="1" x14ac:dyDescent="0.3">
      <c r="C376" s="962" t="s">
        <v>1124</v>
      </c>
      <c r="D376" s="962"/>
      <c r="E376" s="962"/>
      <c r="F376" s="962"/>
      <c r="G376" s="962"/>
      <c r="H376" s="962"/>
      <c r="I376" s="962"/>
      <c r="J376" s="962"/>
      <c r="K376" s="962"/>
      <c r="S376" s="361"/>
      <c r="T376" s="361"/>
      <c r="U376" s="361"/>
      <c r="V376" s="361"/>
    </row>
    <row r="377" spans="2:22" x14ac:dyDescent="0.3">
      <c r="C377" s="383"/>
      <c r="D377" s="383"/>
      <c r="E377" s="383"/>
      <c r="F377" s="366"/>
      <c r="G377" s="366"/>
      <c r="S377" s="361"/>
      <c r="T377" s="361"/>
      <c r="U377" s="361"/>
      <c r="V377" s="361"/>
    </row>
    <row r="378" spans="2:22" x14ac:dyDescent="0.3">
      <c r="C378" s="950" t="s">
        <v>1019</v>
      </c>
      <c r="D378" s="950"/>
      <c r="E378" s="950"/>
      <c r="F378" s="950"/>
      <c r="G378" s="950"/>
      <c r="H378" s="950"/>
      <c r="S378" s="361"/>
      <c r="T378" s="361"/>
      <c r="U378" s="361"/>
      <c r="V378" s="361"/>
    </row>
    <row r="379" spans="2:22" ht="12.75" customHeight="1" x14ac:dyDescent="0.3">
      <c r="B379" s="622"/>
      <c r="S379" s="361"/>
      <c r="T379" s="361"/>
      <c r="U379" s="361"/>
      <c r="V379" s="361"/>
    </row>
    <row r="380" spans="2:22" ht="12.75" customHeight="1" x14ac:dyDescent="0.3">
      <c r="B380" s="622"/>
      <c r="C380" s="395"/>
      <c r="D380" s="395"/>
      <c r="E380" s="395"/>
      <c r="F380" s="395"/>
      <c r="G380" s="395"/>
      <c r="H380" s="395"/>
      <c r="S380" s="361"/>
      <c r="T380" s="361"/>
      <c r="U380" s="361"/>
      <c r="V380" s="361"/>
    </row>
    <row r="381" spans="2:22" ht="12.75" customHeight="1" x14ac:dyDescent="0.3">
      <c r="B381" s="622"/>
      <c r="C381" s="395"/>
      <c r="D381" s="395"/>
      <c r="E381" s="395"/>
      <c r="F381" s="395"/>
      <c r="G381" s="395"/>
      <c r="H381" s="395"/>
      <c r="S381" s="361"/>
      <c r="T381" s="361"/>
      <c r="U381" s="361"/>
      <c r="V381" s="361"/>
    </row>
    <row r="382" spans="2:22" ht="12.75" customHeight="1" x14ac:dyDescent="0.3">
      <c r="B382" s="622"/>
      <c r="C382" s="395"/>
      <c r="D382" s="395"/>
      <c r="E382" s="395"/>
      <c r="F382" s="395"/>
      <c r="G382" s="395"/>
      <c r="H382" s="395"/>
      <c r="S382" s="361"/>
      <c r="T382" s="361"/>
      <c r="U382" s="361"/>
      <c r="V382" s="361"/>
    </row>
    <row r="383" spans="2:22" ht="12.75" customHeight="1" x14ac:dyDescent="0.3">
      <c r="B383" s="622"/>
      <c r="C383" s="395"/>
      <c r="D383" s="395"/>
      <c r="E383" s="395"/>
      <c r="F383" s="395"/>
      <c r="G383" s="395"/>
      <c r="H383" s="395"/>
      <c r="S383" s="361"/>
      <c r="T383" s="361"/>
      <c r="U383" s="361"/>
      <c r="V383" s="361"/>
    </row>
    <row r="384" spans="2:22" ht="12.75" customHeight="1" x14ac:dyDescent="0.3">
      <c r="B384" s="622"/>
      <c r="C384" s="395"/>
      <c r="D384" s="395"/>
      <c r="E384" s="395"/>
      <c r="F384" s="395"/>
      <c r="G384" s="395"/>
      <c r="H384" s="395"/>
      <c r="S384" s="361"/>
      <c r="T384" s="361"/>
      <c r="U384" s="361"/>
      <c r="V384" s="361"/>
    </row>
    <row r="385" spans="3:22" ht="12.75" customHeight="1" x14ac:dyDescent="0.3">
      <c r="S385" s="361"/>
      <c r="T385" s="361"/>
      <c r="U385" s="361"/>
      <c r="V385" s="361"/>
    </row>
    <row r="386" spans="3:22" ht="12.75" customHeight="1" x14ac:dyDescent="0.3">
      <c r="C386" s="395"/>
      <c r="D386" s="395"/>
      <c r="E386" s="395"/>
      <c r="F386" s="395"/>
      <c r="G386" s="395"/>
      <c r="H386" s="395"/>
      <c r="S386" s="361"/>
      <c r="T386" s="361"/>
      <c r="U386" s="361"/>
      <c r="V386" s="361"/>
    </row>
    <row r="387" spans="3:22" ht="12.75" customHeight="1" x14ac:dyDescent="0.3">
      <c r="C387" s="395"/>
      <c r="D387" s="395"/>
      <c r="E387" s="395"/>
      <c r="F387" s="395"/>
      <c r="G387" s="395"/>
      <c r="H387" s="395"/>
      <c r="S387" s="361"/>
      <c r="T387" s="361"/>
      <c r="U387" s="361"/>
      <c r="V387" s="361"/>
    </row>
    <row r="388" spans="3:22" ht="12.75" customHeight="1" x14ac:dyDescent="0.3">
      <c r="C388" s="395"/>
      <c r="D388" s="395"/>
      <c r="E388" s="395"/>
      <c r="F388" s="395"/>
      <c r="G388" s="395"/>
      <c r="H388" s="395"/>
      <c r="S388" s="361"/>
      <c r="T388" s="361"/>
      <c r="U388" s="361"/>
      <c r="V388" s="361"/>
    </row>
    <row r="389" spans="3:22" ht="12.75" customHeight="1" x14ac:dyDescent="0.3">
      <c r="C389" s="395"/>
      <c r="D389" s="395"/>
      <c r="E389" s="395"/>
      <c r="F389" s="395"/>
      <c r="G389" s="395"/>
      <c r="H389" s="395"/>
      <c r="S389" s="361"/>
      <c r="T389" s="361"/>
      <c r="U389" s="361"/>
      <c r="V389" s="361"/>
    </row>
    <row r="390" spans="3:22" ht="12.75" customHeight="1" x14ac:dyDescent="0.3">
      <c r="C390" s="395"/>
      <c r="D390" s="395"/>
      <c r="E390" s="395"/>
      <c r="F390" s="395"/>
      <c r="G390" s="395"/>
      <c r="H390" s="395"/>
      <c r="S390" s="361"/>
      <c r="T390" s="361"/>
      <c r="U390" s="361"/>
      <c r="V390" s="361"/>
    </row>
    <row r="391" spans="3:22" ht="12.75" customHeight="1" x14ac:dyDescent="0.3">
      <c r="C391" s="395"/>
      <c r="D391" s="395"/>
      <c r="E391" s="395"/>
      <c r="F391" s="395"/>
      <c r="G391" s="395"/>
      <c r="H391" s="395"/>
      <c r="S391" s="361"/>
      <c r="T391" s="361"/>
      <c r="U391" s="361"/>
      <c r="V391" s="361"/>
    </row>
    <row r="392" spans="3:22" ht="12.75" customHeight="1" x14ac:dyDescent="0.3">
      <c r="C392" s="395"/>
      <c r="D392" s="395"/>
      <c r="E392" s="395"/>
      <c r="F392" s="395"/>
      <c r="G392" s="395"/>
      <c r="H392" s="395"/>
      <c r="S392" s="361"/>
      <c r="T392" s="361"/>
      <c r="U392" s="361"/>
      <c r="V392" s="361"/>
    </row>
    <row r="393" spans="3:22" ht="12.75" customHeight="1" x14ac:dyDescent="0.3">
      <c r="C393" s="395"/>
      <c r="D393" s="395"/>
      <c r="E393" s="395"/>
      <c r="F393" s="395"/>
      <c r="G393" s="395"/>
      <c r="H393" s="395"/>
      <c r="S393" s="361"/>
      <c r="T393" s="361"/>
      <c r="U393" s="361"/>
      <c r="V393" s="361"/>
    </row>
    <row r="394" spans="3:22" ht="12.75" customHeight="1" x14ac:dyDescent="0.3">
      <c r="C394" s="395"/>
      <c r="D394" s="395"/>
      <c r="E394" s="395"/>
      <c r="F394" s="395"/>
      <c r="G394" s="395"/>
      <c r="H394" s="395"/>
      <c r="S394" s="361"/>
      <c r="T394" s="361"/>
      <c r="U394" s="361"/>
      <c r="V394" s="361"/>
    </row>
    <row r="395" spans="3:22" ht="12.75" customHeight="1" x14ac:dyDescent="0.3">
      <c r="C395" s="395"/>
      <c r="D395" s="395"/>
      <c r="E395" s="395"/>
      <c r="F395" s="395"/>
      <c r="G395" s="395"/>
      <c r="H395" s="395"/>
      <c r="S395" s="361"/>
      <c r="T395" s="361"/>
      <c r="U395" s="361"/>
      <c r="V395" s="361"/>
    </row>
    <row r="396" spans="3:22" ht="12.75" customHeight="1" x14ac:dyDescent="0.3">
      <c r="C396" s="395"/>
      <c r="D396" s="395"/>
      <c r="E396" s="395"/>
      <c r="F396" s="395"/>
      <c r="G396" s="395"/>
      <c r="H396" s="395"/>
      <c r="S396" s="361"/>
      <c r="T396" s="361"/>
      <c r="U396" s="361"/>
      <c r="V396" s="361"/>
    </row>
    <row r="397" spans="3:22" ht="12.75" customHeight="1" x14ac:dyDescent="0.3">
      <c r="C397" s="395"/>
      <c r="D397" s="395"/>
      <c r="E397" s="395"/>
      <c r="F397" s="395"/>
      <c r="G397" s="395"/>
      <c r="H397" s="395"/>
      <c r="S397" s="361"/>
      <c r="T397" s="361"/>
      <c r="U397" s="361"/>
      <c r="V397" s="361"/>
    </row>
    <row r="398" spans="3:22" ht="12.75" customHeight="1" x14ac:dyDescent="0.3">
      <c r="C398" s="395"/>
      <c r="D398" s="395"/>
      <c r="E398" s="395"/>
      <c r="F398" s="395"/>
      <c r="G398" s="395"/>
      <c r="H398" s="395"/>
      <c r="S398" s="361"/>
      <c r="T398" s="361"/>
      <c r="U398" s="361"/>
      <c r="V398" s="361"/>
    </row>
    <row r="399" spans="3:22" ht="12.75" customHeight="1" x14ac:dyDescent="0.3">
      <c r="C399" s="395"/>
      <c r="D399" s="395"/>
      <c r="E399" s="395"/>
      <c r="F399" s="395"/>
      <c r="G399" s="395"/>
      <c r="H399" s="395"/>
      <c r="S399" s="361"/>
      <c r="T399" s="361"/>
      <c r="U399" s="361"/>
      <c r="V399" s="361"/>
    </row>
    <row r="400" spans="3:22" ht="12.75" customHeight="1" x14ac:dyDescent="0.3">
      <c r="C400" s="395"/>
      <c r="D400" s="395"/>
      <c r="E400" s="395"/>
      <c r="F400" s="395"/>
      <c r="G400" s="395"/>
      <c r="H400" s="395"/>
      <c r="S400" s="361"/>
      <c r="T400" s="361"/>
      <c r="U400" s="361"/>
      <c r="V400" s="361"/>
    </row>
    <row r="401" spans="2:23" ht="12.75" customHeight="1" x14ac:dyDescent="0.3">
      <c r="C401" s="395"/>
      <c r="D401" s="395"/>
      <c r="E401" s="395"/>
      <c r="F401" s="395"/>
      <c r="G401" s="395"/>
      <c r="H401" s="395"/>
      <c r="S401" s="361"/>
      <c r="T401" s="361"/>
      <c r="U401" s="361"/>
      <c r="V401" s="361"/>
    </row>
    <row r="402" spans="2:23" ht="12.75" customHeight="1" x14ac:dyDescent="0.3">
      <c r="C402" s="395"/>
      <c r="D402" s="395"/>
      <c r="E402" s="395"/>
      <c r="F402" s="395"/>
      <c r="G402" s="395"/>
      <c r="H402" s="395"/>
      <c r="S402" s="361"/>
      <c r="T402" s="361"/>
      <c r="U402" s="361"/>
      <c r="V402" s="361"/>
    </row>
    <row r="403" spans="2:23" ht="12.75" customHeight="1" x14ac:dyDescent="0.3">
      <c r="C403" s="395"/>
      <c r="D403" s="395"/>
      <c r="E403" s="395"/>
      <c r="F403" s="395"/>
      <c r="G403" s="395"/>
      <c r="H403" s="395"/>
      <c r="S403" s="361"/>
      <c r="T403" s="361"/>
      <c r="U403" s="361"/>
      <c r="V403" s="361"/>
    </row>
    <row r="404" spans="2:23" x14ac:dyDescent="0.3">
      <c r="C404" s="395"/>
      <c r="D404" s="395"/>
      <c r="E404" s="395"/>
      <c r="F404" s="395"/>
      <c r="G404" s="395"/>
      <c r="H404" s="395"/>
      <c r="S404" s="361"/>
      <c r="T404" s="361"/>
      <c r="U404" s="361"/>
      <c r="V404" s="361"/>
    </row>
    <row r="405" spans="2:23" x14ac:dyDescent="0.3">
      <c r="C405" s="395"/>
      <c r="D405" s="395"/>
      <c r="E405" s="395"/>
      <c r="F405" s="395"/>
      <c r="G405" s="395"/>
      <c r="H405" s="395"/>
      <c r="S405" s="361"/>
      <c r="T405" s="361"/>
      <c r="U405" s="361"/>
      <c r="V405" s="361"/>
    </row>
    <row r="406" spans="2:23" x14ac:dyDescent="0.3">
      <c r="C406" s="395"/>
      <c r="D406" s="395"/>
      <c r="E406" s="395"/>
      <c r="F406" s="395"/>
      <c r="G406" s="395"/>
      <c r="H406" s="395"/>
      <c r="S406" s="361"/>
      <c r="T406" s="361"/>
      <c r="U406" s="361"/>
      <c r="V406" s="361"/>
    </row>
    <row r="407" spans="2:23" x14ac:dyDescent="0.3">
      <c r="C407" s="395"/>
      <c r="D407" s="395"/>
      <c r="E407" s="395"/>
      <c r="F407" s="395"/>
      <c r="G407" s="395"/>
      <c r="H407" s="395"/>
      <c r="S407" s="361"/>
      <c r="T407" s="361"/>
      <c r="U407" s="361"/>
      <c r="V407" s="361"/>
    </row>
    <row r="408" spans="2:23" x14ac:dyDescent="0.3">
      <c r="C408" s="395"/>
      <c r="D408" s="395"/>
      <c r="E408" s="395"/>
      <c r="F408" s="395"/>
      <c r="G408" s="395"/>
      <c r="H408" s="395"/>
      <c r="S408" s="361"/>
      <c r="T408" s="361"/>
      <c r="U408" s="361"/>
      <c r="V408" s="361"/>
    </row>
    <row r="409" spans="2:23" x14ac:dyDescent="0.3">
      <c r="C409" s="395"/>
      <c r="D409" s="395"/>
      <c r="E409" s="395"/>
      <c r="F409" s="395"/>
      <c r="G409" s="395"/>
      <c r="H409" s="395"/>
      <c r="S409" s="361"/>
      <c r="T409" s="361"/>
      <c r="U409" s="361"/>
      <c r="V409" s="361"/>
    </row>
    <row r="410" spans="2:23" x14ac:dyDescent="0.3">
      <c r="C410" s="395"/>
      <c r="D410" s="395"/>
      <c r="E410" s="395"/>
      <c r="F410" s="395"/>
      <c r="G410" s="395"/>
      <c r="H410" s="395"/>
      <c r="S410" s="361"/>
      <c r="T410" s="361"/>
      <c r="U410" s="361"/>
      <c r="V410" s="361"/>
    </row>
    <row r="411" spans="2:23" x14ac:dyDescent="0.3">
      <c r="C411" s="395"/>
      <c r="D411" s="395"/>
      <c r="E411" s="395"/>
      <c r="F411" s="395"/>
      <c r="G411" s="395"/>
      <c r="H411" s="395"/>
      <c r="S411" s="361"/>
      <c r="T411" s="361"/>
      <c r="U411" s="361"/>
      <c r="V411" s="361"/>
    </row>
    <row r="412" spans="2:23" x14ac:dyDescent="0.3">
      <c r="C412" s="395"/>
      <c r="D412" s="395"/>
      <c r="E412" s="395"/>
      <c r="F412" s="395"/>
      <c r="G412" s="395"/>
      <c r="H412" s="395"/>
      <c r="S412" s="361"/>
      <c r="T412" s="361"/>
      <c r="U412" s="361"/>
      <c r="V412" s="361"/>
    </row>
    <row r="413" spans="2:23" x14ac:dyDescent="0.3">
      <c r="C413" s="395"/>
      <c r="D413" s="395"/>
      <c r="E413" s="395"/>
      <c r="F413" s="395"/>
      <c r="G413" s="395"/>
      <c r="H413" s="395"/>
      <c r="S413" s="361"/>
      <c r="T413" s="361"/>
      <c r="U413" s="361"/>
      <c r="V413" s="361"/>
    </row>
    <row r="414" spans="2:23" ht="12.75" customHeight="1" x14ac:dyDescent="0.3">
      <c r="C414" s="407"/>
      <c r="D414" s="407"/>
      <c r="E414" s="407"/>
      <c r="F414" s="407"/>
      <c r="G414" s="407"/>
      <c r="H414" s="407"/>
      <c r="S414" s="361"/>
      <c r="T414" s="361"/>
      <c r="U414" s="361"/>
      <c r="V414" s="361"/>
    </row>
    <row r="415" spans="2:23" ht="12.75" customHeight="1" x14ac:dyDescent="0.3">
      <c r="C415" s="384"/>
      <c r="D415" s="384"/>
      <c r="E415" s="384"/>
      <c r="S415" s="361"/>
      <c r="T415" s="361"/>
      <c r="U415" s="361"/>
      <c r="V415" s="361"/>
      <c r="W415" s="361"/>
    </row>
    <row r="416" spans="2:23" s="478" customFormat="1" ht="23.15" customHeight="1" x14ac:dyDescent="0.25">
      <c r="B416" s="536" t="s">
        <v>355</v>
      </c>
      <c r="C416" s="947" t="s">
        <v>950</v>
      </c>
      <c r="D416" s="947"/>
      <c r="E416" s="947"/>
      <c r="F416" s="947"/>
      <c r="G416" s="947"/>
      <c r="H416" s="947"/>
      <c r="I416" s="947"/>
      <c r="J416" s="947"/>
      <c r="K416" s="947"/>
    </row>
    <row r="417" spans="2:22" ht="12.75" customHeight="1" x14ac:dyDescent="0.3">
      <c r="J417" s="368"/>
      <c r="K417" s="368"/>
      <c r="S417" s="361"/>
      <c r="T417" s="361"/>
      <c r="U417" s="361"/>
      <c r="V417" s="361"/>
    </row>
    <row r="418" spans="2:22" s="470" customFormat="1" ht="42" customHeight="1" x14ac:dyDescent="0.25">
      <c r="B418" s="582"/>
      <c r="C418" s="703" t="s">
        <v>1186</v>
      </c>
      <c r="D418" s="703"/>
      <c r="E418" s="703"/>
      <c r="F418" s="703"/>
      <c r="G418" s="703"/>
      <c r="H418" s="703"/>
      <c r="I418" s="703"/>
      <c r="J418" s="703"/>
      <c r="K418" s="703"/>
      <c r="P418" s="459"/>
      <c r="Q418" s="459"/>
      <c r="R418" s="459"/>
      <c r="S418" s="459"/>
      <c r="T418" s="459"/>
      <c r="U418" s="459"/>
      <c r="V418" s="459"/>
    </row>
    <row r="419" spans="2:22" ht="12.75" customHeight="1" x14ac:dyDescent="0.3">
      <c r="C419" s="393"/>
      <c r="D419" s="393"/>
      <c r="E419" s="28"/>
      <c r="F419" s="28"/>
      <c r="G419" s="28"/>
      <c r="H419" s="28"/>
      <c r="I419" s="28"/>
      <c r="J419" s="372"/>
      <c r="K419" s="372"/>
      <c r="L419" s="372"/>
      <c r="M419" s="372"/>
      <c r="N419" s="372"/>
      <c r="O419" s="372"/>
      <c r="P419" s="372"/>
      <c r="Q419" s="372"/>
      <c r="S419" s="361"/>
      <c r="T419" s="361"/>
      <c r="U419" s="361"/>
      <c r="V419" s="361"/>
    </row>
    <row r="420" spans="2:22" ht="14" x14ac:dyDescent="0.3">
      <c r="B420" s="539">
        <v>9.1</v>
      </c>
      <c r="C420" s="925" t="s">
        <v>944</v>
      </c>
      <c r="D420" s="925"/>
      <c r="E420" s="925"/>
      <c r="F420" s="925"/>
      <c r="G420" s="925"/>
      <c r="H420" s="925"/>
      <c r="I420" s="925"/>
      <c r="J420" s="925"/>
      <c r="K420" s="925"/>
      <c r="L420" s="372"/>
      <c r="M420" s="372"/>
      <c r="N420" s="372"/>
      <c r="O420" s="372"/>
      <c r="P420" s="372"/>
      <c r="Q420" s="372"/>
      <c r="S420" s="361"/>
      <c r="T420" s="361"/>
      <c r="U420" s="361"/>
      <c r="V420" s="361"/>
    </row>
    <row r="421" spans="2:22" ht="18" customHeight="1" x14ac:dyDescent="0.3">
      <c r="C421" s="942" t="s">
        <v>1145</v>
      </c>
      <c r="D421" s="942"/>
      <c r="E421" s="942"/>
      <c r="F421" s="942"/>
      <c r="G421" s="942"/>
      <c r="H421" s="942"/>
      <c r="I421" s="942"/>
      <c r="J421" s="942"/>
      <c r="K421" s="942"/>
      <c r="S421" s="361"/>
      <c r="T421" s="361"/>
      <c r="U421" s="361"/>
      <c r="V421" s="361"/>
    </row>
    <row r="422" spans="2:22" ht="12.75" customHeight="1" x14ac:dyDescent="0.3">
      <c r="C422" s="465"/>
      <c r="D422" s="465"/>
      <c r="E422" s="465"/>
      <c r="F422" s="465"/>
      <c r="G422" s="465"/>
      <c r="H422" s="465"/>
      <c r="I422" s="465"/>
      <c r="J422" s="465"/>
      <c r="K422" s="465"/>
      <c r="S422" s="361"/>
      <c r="T422" s="361"/>
      <c r="U422" s="361"/>
      <c r="V422" s="361"/>
    </row>
    <row r="423" spans="2:22" ht="12.75" customHeight="1" x14ac:dyDescent="0.3">
      <c r="C423" s="395"/>
      <c r="D423" s="395"/>
      <c r="E423" s="395"/>
      <c r="F423" s="395"/>
      <c r="G423" s="395"/>
      <c r="S423" s="361"/>
      <c r="T423" s="361"/>
      <c r="U423" s="361"/>
      <c r="V423" s="361"/>
    </row>
    <row r="424" spans="2:22" ht="12.75" customHeight="1" x14ac:dyDescent="0.3">
      <c r="C424" s="395"/>
      <c r="D424" s="395"/>
      <c r="E424" s="395"/>
      <c r="F424" s="395"/>
      <c r="G424" s="395"/>
      <c r="S424" s="361"/>
      <c r="T424" s="361"/>
      <c r="U424" s="361"/>
      <c r="V424" s="361"/>
    </row>
    <row r="425" spans="2:22" ht="12.75" customHeight="1" x14ac:dyDescent="0.3">
      <c r="C425" s="395"/>
      <c r="D425" s="395"/>
      <c r="E425" s="395"/>
      <c r="F425" s="395"/>
      <c r="G425" s="395"/>
      <c r="S425" s="361"/>
      <c r="T425" s="361"/>
      <c r="U425" s="361"/>
      <c r="V425" s="361"/>
    </row>
    <row r="426" spans="2:22" ht="12.75" customHeight="1" x14ac:dyDescent="0.3">
      <c r="C426" s="395"/>
      <c r="D426" s="395"/>
      <c r="E426" s="395"/>
      <c r="F426" s="395"/>
      <c r="G426" s="395"/>
      <c r="S426" s="361"/>
      <c r="T426" s="361"/>
      <c r="U426" s="361"/>
      <c r="V426" s="361"/>
    </row>
    <row r="427" spans="2:22" ht="12.75" customHeight="1" x14ac:dyDescent="0.3">
      <c r="C427" s="393"/>
      <c r="D427" s="393"/>
      <c r="E427" s="393"/>
      <c r="F427" s="393"/>
      <c r="G427" s="393"/>
      <c r="H427" s="936"/>
      <c r="I427" s="936"/>
      <c r="K427" s="366"/>
      <c r="L427" s="366"/>
      <c r="S427" s="361"/>
      <c r="T427" s="361"/>
      <c r="U427" s="361"/>
      <c r="V427" s="361"/>
    </row>
    <row r="428" spans="2:22" ht="12.75" customHeight="1" x14ac:dyDescent="0.3">
      <c r="C428" s="393"/>
      <c r="D428" s="393"/>
      <c r="E428" s="393"/>
      <c r="F428" s="393"/>
      <c r="G428" s="393"/>
      <c r="H428" s="366"/>
      <c r="I428" s="366"/>
      <c r="K428" s="366"/>
      <c r="L428" s="366"/>
      <c r="S428" s="361"/>
      <c r="T428" s="361"/>
      <c r="U428" s="361"/>
      <c r="V428" s="361"/>
    </row>
    <row r="429" spans="2:22" ht="12.75" customHeight="1" x14ac:dyDescent="0.3">
      <c r="C429" s="393"/>
      <c r="D429" s="393"/>
      <c r="E429" s="393"/>
      <c r="F429" s="393"/>
      <c r="G429" s="393"/>
      <c r="H429" s="936" t="s">
        <v>951</v>
      </c>
      <c r="I429" s="936"/>
      <c r="J429" s="936"/>
      <c r="K429" s="936"/>
      <c r="L429" s="366"/>
      <c r="S429" s="361"/>
      <c r="T429" s="361"/>
      <c r="U429" s="361"/>
      <c r="V429" s="361"/>
    </row>
    <row r="430" spans="2:22" ht="12.75" customHeight="1" x14ac:dyDescent="0.3">
      <c r="C430" s="393"/>
      <c r="D430" s="393"/>
      <c r="E430" s="393"/>
      <c r="F430" s="393"/>
      <c r="G430" s="393"/>
      <c r="H430" s="366"/>
      <c r="I430" s="366"/>
      <c r="K430" s="366"/>
      <c r="L430" s="366"/>
      <c r="S430" s="361"/>
      <c r="T430" s="361"/>
      <c r="U430" s="361"/>
      <c r="V430" s="361"/>
    </row>
    <row r="431" spans="2:22" ht="12.75" customHeight="1" x14ac:dyDescent="0.3">
      <c r="C431" s="393"/>
      <c r="D431" s="393"/>
      <c r="E431" s="393"/>
      <c r="F431" s="393"/>
      <c r="G431" s="393"/>
      <c r="H431" s="757" t="s">
        <v>1144</v>
      </c>
      <c r="I431" s="757"/>
      <c r="J431" s="757"/>
      <c r="K431" s="757"/>
      <c r="L431" s="366"/>
      <c r="S431" s="361"/>
      <c r="T431" s="361"/>
      <c r="U431" s="361"/>
      <c r="V431" s="361"/>
    </row>
    <row r="432" spans="2:22" ht="12.75" customHeight="1" x14ac:dyDescent="0.3">
      <c r="C432" s="393"/>
      <c r="D432" s="393"/>
      <c r="E432" s="393"/>
      <c r="F432" s="393"/>
      <c r="G432" s="393"/>
      <c r="H432" s="757"/>
      <c r="I432" s="757"/>
      <c r="J432" s="757"/>
      <c r="K432" s="757"/>
      <c r="L432" s="366"/>
      <c r="S432" s="361"/>
      <c r="T432" s="361"/>
      <c r="U432" s="361"/>
      <c r="V432" s="361"/>
    </row>
    <row r="433" spans="2:22" ht="12.75" customHeight="1" x14ac:dyDescent="0.3">
      <c r="C433" s="393"/>
      <c r="D433" s="393"/>
      <c r="E433" s="393"/>
      <c r="F433" s="393"/>
      <c r="G433" s="393"/>
      <c r="H433" s="757"/>
      <c r="I433" s="757"/>
      <c r="J433" s="757"/>
      <c r="K433" s="757"/>
      <c r="L433" s="366"/>
      <c r="S433" s="361"/>
      <c r="T433" s="361"/>
      <c r="U433" s="361"/>
      <c r="V433" s="361"/>
    </row>
    <row r="434" spans="2:22" ht="12.75" customHeight="1" x14ac:dyDescent="0.3">
      <c r="C434" s="393"/>
      <c r="D434" s="393"/>
      <c r="E434" s="393"/>
      <c r="F434" s="393"/>
      <c r="G434" s="393"/>
      <c r="H434" s="366"/>
      <c r="I434" s="366"/>
      <c r="J434" s="366"/>
      <c r="K434" s="366"/>
      <c r="L434" s="366"/>
      <c r="S434" s="361"/>
      <c r="T434" s="361"/>
      <c r="U434" s="361"/>
      <c r="V434" s="361"/>
    </row>
    <row r="435" spans="2:22" ht="12.75" customHeight="1" x14ac:dyDescent="0.3">
      <c r="C435" s="393"/>
      <c r="D435" s="393"/>
      <c r="E435" s="393"/>
      <c r="F435" s="393"/>
      <c r="G435" s="393"/>
      <c r="H435" s="990" t="s">
        <v>1143</v>
      </c>
      <c r="I435" s="990"/>
      <c r="J435" s="990"/>
      <c r="K435" s="990"/>
      <c r="S435" s="361"/>
      <c r="T435" s="361"/>
      <c r="U435" s="361"/>
      <c r="V435" s="361"/>
    </row>
    <row r="436" spans="2:22" ht="12.75" customHeight="1" x14ac:dyDescent="0.3">
      <c r="C436" s="393"/>
      <c r="D436" s="393"/>
      <c r="E436" s="393"/>
      <c r="F436" s="393"/>
      <c r="G436" s="393"/>
      <c r="H436" s="990"/>
      <c r="I436" s="990"/>
      <c r="J436" s="990"/>
      <c r="K436" s="990"/>
      <c r="S436" s="361"/>
      <c r="T436" s="361"/>
      <c r="U436" s="361"/>
      <c r="V436" s="361"/>
    </row>
    <row r="437" spans="2:22" ht="12.75" customHeight="1" x14ac:dyDescent="0.3">
      <c r="C437" s="393"/>
      <c r="D437" s="393"/>
      <c r="E437" s="393"/>
      <c r="F437" s="393"/>
      <c r="G437" s="393"/>
      <c r="H437" s="366"/>
      <c r="I437" s="366"/>
      <c r="S437" s="361"/>
      <c r="T437" s="361"/>
      <c r="U437" s="361"/>
      <c r="V437" s="361"/>
    </row>
    <row r="438" spans="2:22" ht="12.75" customHeight="1" x14ac:dyDescent="0.3">
      <c r="C438" s="393"/>
      <c r="D438" s="393"/>
      <c r="E438" s="393"/>
      <c r="F438" s="393"/>
      <c r="G438" s="393"/>
      <c r="H438" s="366"/>
      <c r="I438" s="366"/>
      <c r="S438" s="361"/>
      <c r="T438" s="361"/>
      <c r="U438" s="361"/>
      <c r="V438" s="361"/>
    </row>
    <row r="439" spans="2:22" ht="12.75" customHeight="1" x14ac:dyDescent="0.3">
      <c r="C439" s="555"/>
      <c r="D439" s="555"/>
      <c r="E439" s="555"/>
      <c r="F439" s="555"/>
      <c r="G439" s="555"/>
      <c r="H439" s="366"/>
      <c r="I439" s="366"/>
      <c r="S439" s="361"/>
      <c r="T439" s="361"/>
      <c r="U439" s="361"/>
      <c r="V439" s="361"/>
    </row>
    <row r="440" spans="2:22" ht="15" customHeight="1" x14ac:dyDescent="0.3">
      <c r="B440" s="539">
        <v>9.1999999999999993</v>
      </c>
      <c r="C440" s="925" t="s">
        <v>1142</v>
      </c>
      <c r="D440" s="925"/>
      <c r="E440" s="925"/>
      <c r="F440" s="925"/>
      <c r="G440" s="925"/>
      <c r="H440" s="925"/>
      <c r="I440" s="925"/>
      <c r="J440" s="925"/>
      <c r="K440" s="925"/>
      <c r="S440" s="361"/>
      <c r="T440" s="361"/>
      <c r="U440" s="361"/>
      <c r="V440" s="361"/>
    </row>
    <row r="441" spans="2:22" s="471" customFormat="1" ht="56.15" customHeight="1" x14ac:dyDescent="0.3">
      <c r="B441" s="581"/>
      <c r="C441" s="757" t="s">
        <v>1178</v>
      </c>
      <c r="D441" s="942"/>
      <c r="E441" s="942"/>
      <c r="F441" s="942"/>
      <c r="G441" s="942"/>
      <c r="H441" s="942"/>
      <c r="I441" s="942"/>
      <c r="J441" s="942"/>
      <c r="K441" s="942"/>
      <c r="L441" s="457"/>
      <c r="M441" s="457"/>
      <c r="N441" s="457"/>
      <c r="O441" s="457"/>
      <c r="P441" s="457"/>
      <c r="Q441" s="457"/>
      <c r="R441" s="457"/>
      <c r="S441" s="457"/>
      <c r="T441" s="457"/>
      <c r="U441" s="457"/>
      <c r="V441" s="457"/>
    </row>
    <row r="442" spans="2:22" ht="12.75" customHeight="1" x14ac:dyDescent="0.3">
      <c r="C442" s="366"/>
      <c r="D442" s="366"/>
      <c r="S442" s="361"/>
      <c r="T442" s="361"/>
      <c r="U442" s="361"/>
      <c r="V442" s="361"/>
    </row>
    <row r="443" spans="2:22" ht="15" customHeight="1" x14ac:dyDescent="0.3">
      <c r="B443" s="539">
        <v>9.3000000000000007</v>
      </c>
      <c r="C443" s="925" t="s">
        <v>883</v>
      </c>
      <c r="D443" s="925"/>
      <c r="E443" s="925"/>
      <c r="F443" s="925"/>
      <c r="G443" s="925"/>
      <c r="H443" s="925"/>
      <c r="I443" s="925"/>
      <c r="J443" s="925"/>
      <c r="K443" s="925"/>
      <c r="L443" s="450"/>
      <c r="S443" s="361"/>
      <c r="T443" s="361"/>
      <c r="U443" s="361"/>
      <c r="V443" s="361"/>
    </row>
    <row r="444" spans="2:22" ht="12.75" customHeight="1" x14ac:dyDescent="0.3">
      <c r="B444" s="539"/>
      <c r="C444" s="572"/>
      <c r="D444" s="572"/>
      <c r="E444" s="572"/>
      <c r="F444" s="572"/>
      <c r="G444" s="572"/>
      <c r="H444" s="572"/>
      <c r="I444" s="572"/>
      <c r="J444" s="572"/>
      <c r="K444" s="572"/>
      <c r="L444" s="572"/>
      <c r="S444" s="361"/>
      <c r="T444" s="361"/>
      <c r="U444" s="361"/>
      <c r="V444" s="361"/>
    </row>
    <row r="445" spans="2:22" ht="12.75" customHeight="1" x14ac:dyDescent="0.3">
      <c r="B445" s="539"/>
      <c r="C445" s="458"/>
      <c r="D445" s="458"/>
      <c r="E445" s="458"/>
      <c r="F445" s="458"/>
      <c r="G445" s="458"/>
      <c r="H445" s="458"/>
      <c r="I445" s="458"/>
      <c r="J445" s="458"/>
      <c r="K445" s="458"/>
      <c r="L445" s="458"/>
      <c r="S445" s="361"/>
      <c r="T445" s="361"/>
      <c r="U445" s="361"/>
      <c r="V445" s="361"/>
    </row>
    <row r="446" spans="2:22" ht="15" customHeight="1" x14ac:dyDescent="0.3">
      <c r="C446" s="366"/>
      <c r="D446" s="959" t="s">
        <v>1165</v>
      </c>
      <c r="E446" s="959"/>
      <c r="F446" s="969" t="s">
        <v>1166</v>
      </c>
      <c r="G446" s="969"/>
      <c r="S446" s="361"/>
      <c r="T446" s="361"/>
      <c r="U446" s="361"/>
      <c r="V446" s="361"/>
    </row>
    <row r="447" spans="2:22" ht="15" customHeight="1" x14ac:dyDescent="0.3">
      <c r="C447" s="366"/>
      <c r="D447" s="959"/>
      <c r="E447" s="959"/>
      <c r="F447" s="940" t="s">
        <v>936</v>
      </c>
      <c r="G447" s="940"/>
      <c r="S447" s="361"/>
      <c r="T447" s="361"/>
      <c r="U447" s="361"/>
      <c r="V447" s="361"/>
    </row>
    <row r="448" spans="2:22" ht="12.75" customHeight="1" x14ac:dyDescent="0.3">
      <c r="C448" s="366"/>
      <c r="D448" s="573"/>
      <c r="E448" s="573"/>
      <c r="F448" s="574"/>
      <c r="G448" s="574"/>
      <c r="S448" s="361"/>
      <c r="T448" s="361"/>
      <c r="U448" s="361"/>
      <c r="V448" s="361"/>
    </row>
    <row r="449" spans="2:22" ht="12.75" customHeight="1" x14ac:dyDescent="0.3">
      <c r="C449" s="366"/>
      <c r="D449" s="573"/>
      <c r="E449" s="573"/>
      <c r="F449" s="574"/>
      <c r="G449" s="574"/>
      <c r="S449" s="361"/>
      <c r="T449" s="361"/>
      <c r="U449" s="361"/>
      <c r="V449" s="361"/>
    </row>
    <row r="450" spans="2:22" ht="15" customHeight="1" x14ac:dyDescent="0.3">
      <c r="C450" s="943" t="s">
        <v>418</v>
      </c>
      <c r="D450" s="943"/>
      <c r="E450" s="943"/>
      <c r="F450" s="943"/>
      <c r="G450" s="943"/>
      <c r="S450" s="361"/>
      <c r="T450" s="361"/>
      <c r="U450" s="361"/>
      <c r="V450" s="361"/>
    </row>
    <row r="451" spans="2:22" ht="12.75" customHeight="1" x14ac:dyDescent="0.3">
      <c r="B451" s="622"/>
      <c r="C451" s="466"/>
      <c r="D451" s="466"/>
      <c r="E451" s="466"/>
      <c r="F451" s="466"/>
      <c r="G451" s="466"/>
      <c r="H451" s="466"/>
      <c r="I451" s="466"/>
      <c r="J451" s="466"/>
      <c r="S451" s="361"/>
      <c r="T451" s="361"/>
      <c r="U451" s="361"/>
      <c r="V451" s="361"/>
    </row>
    <row r="452" spans="2:22" ht="12.75" customHeight="1" x14ac:dyDescent="0.3">
      <c r="B452" s="622"/>
      <c r="C452" s="466"/>
      <c r="D452" s="466"/>
      <c r="E452" s="466"/>
      <c r="F452" s="466"/>
      <c r="G452" s="466"/>
      <c r="H452" s="466"/>
      <c r="I452" s="466"/>
      <c r="J452" s="466"/>
      <c r="S452" s="361"/>
      <c r="T452" s="361"/>
      <c r="U452" s="361"/>
      <c r="V452" s="361"/>
    </row>
    <row r="453" spans="2:22" ht="12.75" customHeight="1" x14ac:dyDescent="0.3">
      <c r="B453" s="622"/>
      <c r="C453" s="466"/>
      <c r="D453" s="466"/>
      <c r="E453" s="466"/>
      <c r="F453" s="466"/>
      <c r="G453" s="466"/>
      <c r="H453" s="466"/>
      <c r="I453" s="466"/>
      <c r="J453" s="466"/>
      <c r="S453" s="361"/>
      <c r="T453" s="361"/>
      <c r="U453" s="361"/>
      <c r="V453" s="361"/>
    </row>
    <row r="454" spans="2:22" ht="12.75" customHeight="1" x14ac:dyDescent="0.3">
      <c r="B454" s="622"/>
      <c r="C454" s="466"/>
      <c r="D454" s="466"/>
      <c r="E454" s="466"/>
      <c r="F454" s="466"/>
      <c r="G454" s="466"/>
      <c r="H454" s="466"/>
      <c r="I454" s="466"/>
      <c r="J454" s="466"/>
      <c r="S454" s="361"/>
      <c r="T454" s="361"/>
      <c r="U454" s="361"/>
      <c r="V454" s="361"/>
    </row>
    <row r="455" spans="2:22" ht="12.75" customHeight="1" x14ac:dyDescent="0.3">
      <c r="B455" s="622"/>
      <c r="C455" s="466"/>
      <c r="D455" s="466"/>
      <c r="E455" s="466"/>
      <c r="F455" s="466"/>
      <c r="G455" s="466"/>
      <c r="H455" s="466"/>
      <c r="I455" s="466"/>
      <c r="J455" s="466"/>
      <c r="S455" s="361"/>
      <c r="T455" s="361"/>
      <c r="U455" s="361"/>
      <c r="V455" s="361"/>
    </row>
    <row r="456" spans="2:22" ht="12.75" customHeight="1" x14ac:dyDescent="0.3">
      <c r="B456" s="622"/>
      <c r="C456" s="466"/>
      <c r="D456" s="466"/>
      <c r="E456" s="466"/>
      <c r="F456" s="466"/>
      <c r="G456" s="466"/>
      <c r="H456" s="466"/>
      <c r="I456" s="466"/>
      <c r="J456" s="466"/>
      <c r="S456" s="361"/>
      <c r="T456" s="361"/>
      <c r="U456" s="361"/>
      <c r="V456" s="361"/>
    </row>
    <row r="457" spans="2:22" ht="12.75" customHeight="1" x14ac:dyDescent="0.3">
      <c r="B457" s="622"/>
      <c r="C457" s="466"/>
      <c r="D457" s="466"/>
      <c r="E457" s="466"/>
      <c r="F457" s="466"/>
      <c r="G457" s="466"/>
      <c r="H457" s="466"/>
      <c r="I457" s="466"/>
      <c r="J457" s="466"/>
      <c r="S457" s="361"/>
      <c r="T457" s="361"/>
      <c r="U457" s="361"/>
      <c r="V457" s="361"/>
    </row>
    <row r="458" spans="2:22" ht="12.75" customHeight="1" x14ac:dyDescent="0.3">
      <c r="C458" s="466"/>
      <c r="D458" s="466"/>
      <c r="E458" s="466"/>
      <c r="F458" s="466"/>
      <c r="G458" s="466"/>
      <c r="H458" s="466"/>
      <c r="I458" s="466"/>
      <c r="J458" s="466"/>
      <c r="S458" s="361"/>
      <c r="T458" s="361"/>
      <c r="U458" s="361"/>
      <c r="V458" s="361"/>
    </row>
    <row r="459" spans="2:22" ht="12.75" customHeight="1" x14ac:dyDescent="0.3">
      <c r="C459" s="466"/>
      <c r="D459" s="466"/>
      <c r="E459" s="466"/>
      <c r="F459" s="466"/>
      <c r="G459" s="466"/>
      <c r="H459" s="466"/>
      <c r="I459" s="466"/>
      <c r="J459" s="466"/>
      <c r="S459" s="361"/>
      <c r="T459" s="361"/>
      <c r="U459" s="361"/>
      <c r="V459" s="361"/>
    </row>
    <row r="460" spans="2:22" ht="12.75" customHeight="1" x14ac:dyDescent="0.3">
      <c r="C460" s="466"/>
      <c r="D460" s="466"/>
      <c r="E460" s="466"/>
      <c r="F460" s="466"/>
      <c r="G460" s="466"/>
      <c r="H460" s="466"/>
      <c r="I460" s="466"/>
      <c r="J460" s="466"/>
      <c r="S460" s="361"/>
      <c r="T460" s="361"/>
      <c r="U460" s="361"/>
      <c r="V460" s="361"/>
    </row>
    <row r="461" spans="2:22" ht="12.75" customHeight="1" x14ac:dyDescent="0.3">
      <c r="C461" s="466"/>
      <c r="D461" s="466"/>
      <c r="E461" s="466"/>
      <c r="F461" s="466"/>
      <c r="G461" s="466"/>
      <c r="H461" s="466"/>
      <c r="I461" s="466"/>
      <c r="J461" s="466"/>
      <c r="S461" s="361"/>
      <c r="T461" s="361"/>
      <c r="U461" s="361"/>
      <c r="V461" s="361"/>
    </row>
    <row r="462" spans="2:22" ht="12.75" customHeight="1" x14ac:dyDescent="0.3">
      <c r="C462" s="466"/>
      <c r="D462" s="466"/>
      <c r="E462" s="466"/>
      <c r="F462" s="466"/>
      <c r="G462" s="466"/>
      <c r="H462" s="466"/>
      <c r="I462" s="466"/>
      <c r="J462" s="466"/>
      <c r="S462" s="361"/>
      <c r="T462" s="361"/>
      <c r="U462" s="361"/>
      <c r="V462" s="361"/>
    </row>
    <row r="463" spans="2:22" ht="12.75" customHeight="1" x14ac:dyDescent="0.3">
      <c r="C463" s="466"/>
      <c r="D463" s="466"/>
      <c r="E463" s="466"/>
      <c r="F463" s="466"/>
      <c r="G463" s="466"/>
      <c r="H463" s="466"/>
      <c r="I463" s="466"/>
      <c r="J463" s="466"/>
      <c r="S463" s="361"/>
      <c r="T463" s="361"/>
      <c r="U463" s="361"/>
      <c r="V463" s="361"/>
    </row>
    <row r="464" spans="2:22" ht="12.75" customHeight="1" x14ac:dyDescent="0.3">
      <c r="C464" s="466"/>
      <c r="D464" s="466"/>
      <c r="E464" s="466"/>
      <c r="F464" s="466"/>
      <c r="G464" s="466"/>
      <c r="H464" s="466"/>
      <c r="I464" s="466"/>
      <c r="J464" s="466"/>
      <c r="S464" s="361"/>
      <c r="T464" s="361"/>
      <c r="U464" s="361"/>
      <c r="V464" s="361"/>
    </row>
    <row r="465" spans="3:22" ht="12.75" customHeight="1" x14ac:dyDescent="0.3">
      <c r="C465" s="466"/>
      <c r="D465" s="466"/>
      <c r="E465" s="466"/>
      <c r="F465" s="466"/>
      <c r="G465" s="466"/>
      <c r="H465" s="466"/>
      <c r="I465" s="466"/>
      <c r="J465" s="466"/>
      <c r="S465" s="361"/>
      <c r="T465" s="361"/>
      <c r="U465" s="361"/>
      <c r="V465" s="361"/>
    </row>
    <row r="466" spans="3:22" ht="12.75" customHeight="1" x14ac:dyDescent="0.3">
      <c r="C466" s="466"/>
      <c r="D466" s="466"/>
      <c r="E466" s="466"/>
      <c r="F466" s="466"/>
      <c r="G466" s="466"/>
      <c r="H466" s="466"/>
      <c r="I466" s="466"/>
      <c r="J466" s="466"/>
      <c r="S466" s="361"/>
      <c r="T466" s="361"/>
      <c r="U466" s="361"/>
      <c r="V466" s="361"/>
    </row>
    <row r="467" spans="3:22" ht="12.75" customHeight="1" x14ac:dyDescent="0.3">
      <c r="C467" s="466"/>
      <c r="D467" s="466"/>
      <c r="E467" s="466"/>
      <c r="F467" s="466"/>
      <c r="G467" s="466"/>
      <c r="H467" s="466"/>
      <c r="I467" s="466"/>
      <c r="J467" s="466"/>
      <c r="S467" s="361"/>
      <c r="T467" s="361"/>
      <c r="U467" s="361"/>
      <c r="V467" s="361"/>
    </row>
    <row r="468" spans="3:22" ht="12.75" customHeight="1" x14ac:dyDescent="0.3">
      <c r="C468" s="466"/>
      <c r="D468" s="466"/>
      <c r="E468" s="466"/>
      <c r="F468" s="466"/>
      <c r="G468" s="466"/>
      <c r="H468" s="466"/>
      <c r="I468" s="466"/>
      <c r="J468" s="466"/>
      <c r="S468" s="361"/>
      <c r="T468" s="361"/>
      <c r="U468" s="361"/>
      <c r="V468" s="361"/>
    </row>
    <row r="469" spans="3:22" ht="12.75" customHeight="1" x14ac:dyDescent="0.3">
      <c r="C469" s="466"/>
      <c r="D469" s="466"/>
      <c r="E469" s="466"/>
      <c r="F469" s="466"/>
      <c r="G469" s="466"/>
      <c r="H469" s="466"/>
      <c r="I469" s="466"/>
      <c r="J469" s="466"/>
      <c r="S469" s="361"/>
      <c r="T469" s="361"/>
      <c r="U469" s="361"/>
      <c r="V469" s="361"/>
    </row>
    <row r="470" spans="3:22" ht="12.75" customHeight="1" x14ac:dyDescent="0.3">
      <c r="C470" s="466"/>
      <c r="D470" s="466"/>
      <c r="E470" s="466"/>
      <c r="F470" s="466"/>
      <c r="G470" s="466"/>
      <c r="H470" s="466"/>
      <c r="I470" s="466"/>
      <c r="J470" s="466"/>
      <c r="S470" s="361"/>
      <c r="T470" s="361"/>
      <c r="U470" s="361"/>
      <c r="V470" s="361"/>
    </row>
    <row r="471" spans="3:22" ht="12.75" customHeight="1" x14ac:dyDescent="0.3">
      <c r="C471" s="466"/>
      <c r="D471" s="466"/>
      <c r="E471" s="466"/>
      <c r="F471" s="466"/>
      <c r="G471" s="466"/>
      <c r="H471" s="466"/>
      <c r="I471" s="466"/>
      <c r="J471" s="466"/>
      <c r="S471" s="361"/>
      <c r="T471" s="361"/>
      <c r="U471" s="361"/>
      <c r="V471" s="361"/>
    </row>
    <row r="472" spans="3:22" ht="12.75" customHeight="1" x14ac:dyDescent="0.3">
      <c r="C472" s="466"/>
      <c r="D472" s="466"/>
      <c r="E472" s="466"/>
      <c r="F472" s="466"/>
      <c r="G472" s="466"/>
      <c r="H472" s="466"/>
      <c r="I472" s="466"/>
      <c r="J472" s="466"/>
      <c r="S472" s="361"/>
      <c r="T472" s="361"/>
      <c r="U472" s="361"/>
      <c r="V472" s="361"/>
    </row>
    <row r="473" spans="3:22" ht="12.75" customHeight="1" x14ac:dyDescent="0.3">
      <c r="C473" s="466"/>
      <c r="D473" s="466"/>
      <c r="E473" s="466"/>
      <c r="F473" s="466"/>
      <c r="G473" s="466"/>
      <c r="H473" s="466"/>
      <c r="I473" s="466"/>
      <c r="J473" s="466"/>
      <c r="S473" s="361"/>
      <c r="T473" s="361"/>
      <c r="U473" s="361"/>
      <c r="V473" s="361"/>
    </row>
    <row r="474" spans="3:22" ht="12.75" customHeight="1" x14ac:dyDescent="0.3">
      <c r="C474" s="466"/>
      <c r="D474" s="466"/>
      <c r="E474" s="466"/>
      <c r="F474" s="466"/>
      <c r="G474" s="466"/>
      <c r="H474" s="466"/>
      <c r="I474" s="466"/>
      <c r="J474" s="466"/>
      <c r="S474" s="361"/>
      <c r="T474" s="361"/>
      <c r="U474" s="361"/>
      <c r="V474" s="361"/>
    </row>
    <row r="475" spans="3:22" ht="12.75" customHeight="1" x14ac:dyDescent="0.3">
      <c r="C475" s="466"/>
      <c r="D475" s="466"/>
      <c r="E475" s="466"/>
      <c r="F475" s="466"/>
      <c r="G475" s="466"/>
      <c r="H475" s="466"/>
      <c r="I475" s="466"/>
      <c r="J475" s="466"/>
      <c r="S475" s="361"/>
      <c r="T475" s="361"/>
      <c r="U475" s="361"/>
      <c r="V475" s="361"/>
    </row>
    <row r="476" spans="3:22" ht="12.75" customHeight="1" x14ac:dyDescent="0.3">
      <c r="C476" s="466"/>
      <c r="D476" s="466"/>
      <c r="E476" s="466"/>
      <c r="F476" s="466"/>
      <c r="G476" s="466"/>
      <c r="H476" s="466"/>
      <c r="I476" s="466"/>
      <c r="J476" s="466"/>
      <c r="S476" s="361"/>
      <c r="T476" s="361"/>
      <c r="U476" s="361"/>
      <c r="V476" s="361"/>
    </row>
    <row r="477" spans="3:22" ht="12.75" customHeight="1" x14ac:dyDescent="0.3">
      <c r="C477" s="466"/>
      <c r="D477" s="466"/>
      <c r="E477" s="466"/>
      <c r="F477" s="466"/>
      <c r="G477" s="466"/>
      <c r="H477" s="466"/>
      <c r="I477" s="466"/>
      <c r="J477" s="466"/>
      <c r="S477" s="361"/>
      <c r="T477" s="361"/>
      <c r="U477" s="361"/>
      <c r="V477" s="361"/>
    </row>
    <row r="478" spans="3:22" ht="12.75" customHeight="1" x14ac:dyDescent="0.3">
      <c r="C478" s="466"/>
      <c r="D478" s="466"/>
      <c r="E478" s="466"/>
      <c r="F478" s="466"/>
      <c r="G478" s="466"/>
      <c r="H478" s="466"/>
      <c r="I478" s="466"/>
      <c r="J478" s="466"/>
      <c r="S478" s="361"/>
      <c r="T478" s="361"/>
      <c r="U478" s="361"/>
      <c r="V478" s="361"/>
    </row>
    <row r="479" spans="3:22" ht="12.75" customHeight="1" x14ac:dyDescent="0.3">
      <c r="C479" s="466"/>
      <c r="D479" s="466"/>
      <c r="E479" s="466"/>
      <c r="F479" s="466"/>
      <c r="G479" s="466"/>
      <c r="H479" s="466"/>
      <c r="I479" s="466"/>
      <c r="J479" s="466"/>
      <c r="S479" s="361"/>
      <c r="T479" s="361"/>
      <c r="U479" s="361"/>
      <c r="V479" s="361"/>
    </row>
    <row r="480" spans="3:22" ht="12.75" customHeight="1" x14ac:dyDescent="0.3">
      <c r="C480" s="466"/>
      <c r="D480" s="466"/>
      <c r="E480" s="466"/>
      <c r="F480" s="466"/>
      <c r="G480" s="466"/>
      <c r="H480" s="466"/>
      <c r="I480" s="466"/>
      <c r="J480" s="466"/>
      <c r="S480" s="361"/>
      <c r="T480" s="361"/>
      <c r="U480" s="361"/>
      <c r="V480" s="361"/>
    </row>
    <row r="481" spans="2:22" ht="12.75" customHeight="1" x14ac:dyDescent="0.3">
      <c r="C481" s="466"/>
      <c r="D481" s="466"/>
      <c r="E481" s="466"/>
      <c r="F481" s="466"/>
      <c r="G481" s="466"/>
      <c r="H481" s="466"/>
      <c r="I481" s="466"/>
      <c r="J481" s="466"/>
      <c r="S481" s="361"/>
      <c r="T481" s="361"/>
      <c r="U481" s="361"/>
      <c r="V481" s="361"/>
    </row>
    <row r="482" spans="2:22" ht="12.75" customHeight="1" x14ac:dyDescent="0.3">
      <c r="C482" s="466"/>
      <c r="D482" s="466"/>
      <c r="E482" s="466"/>
      <c r="F482" s="466"/>
      <c r="G482" s="466"/>
      <c r="H482" s="466"/>
      <c r="I482" s="466"/>
      <c r="J482" s="466"/>
      <c r="S482" s="361"/>
      <c r="T482" s="361"/>
      <c r="U482" s="361"/>
      <c r="V482" s="361"/>
    </row>
    <row r="483" spans="2:22" ht="12.75" customHeight="1" x14ac:dyDescent="0.3">
      <c r="C483" s="466"/>
      <c r="D483" s="466"/>
      <c r="E483" s="466"/>
      <c r="F483" s="466"/>
      <c r="G483" s="466"/>
      <c r="H483" s="466"/>
      <c r="I483" s="466"/>
      <c r="J483" s="466"/>
      <c r="S483" s="361"/>
      <c r="T483" s="361"/>
      <c r="U483" s="361"/>
      <c r="V483" s="361"/>
    </row>
    <row r="484" spans="2:22" ht="12.75" customHeight="1" x14ac:dyDescent="0.3">
      <c r="C484" s="466"/>
      <c r="D484" s="466"/>
      <c r="E484" s="466"/>
      <c r="F484" s="466"/>
      <c r="G484" s="466"/>
      <c r="H484" s="466"/>
      <c r="I484" s="466"/>
      <c r="J484" s="466"/>
      <c r="N484" s="364"/>
      <c r="S484" s="361"/>
      <c r="T484" s="361"/>
      <c r="U484" s="361"/>
      <c r="V484" s="361"/>
    </row>
    <row r="485" spans="2:22" ht="12.75" customHeight="1" x14ac:dyDescent="0.3">
      <c r="C485" s="466"/>
      <c r="D485" s="466"/>
      <c r="E485" s="466"/>
      <c r="F485" s="466"/>
      <c r="G485" s="466"/>
      <c r="H485" s="466"/>
      <c r="I485" s="466"/>
      <c r="J485" s="466"/>
      <c r="S485" s="361"/>
      <c r="T485" s="361"/>
      <c r="U485" s="361"/>
      <c r="V485" s="361"/>
    </row>
    <row r="486" spans="2:22" ht="12.75" customHeight="1" x14ac:dyDescent="0.3">
      <c r="C486" s="466"/>
      <c r="D486" s="466"/>
      <c r="E486" s="466"/>
      <c r="F486" s="466"/>
      <c r="G486" s="466"/>
      <c r="H486" s="466"/>
      <c r="I486" s="466"/>
      <c r="J486" s="466"/>
      <c r="S486" s="361"/>
      <c r="T486" s="361"/>
      <c r="U486" s="361"/>
      <c r="V486" s="361"/>
    </row>
    <row r="487" spans="2:22" ht="12.75" customHeight="1" x14ac:dyDescent="0.3">
      <c r="C487" s="466"/>
      <c r="D487" s="466"/>
      <c r="E487" s="466"/>
      <c r="F487" s="466"/>
      <c r="G487" s="466"/>
      <c r="H487" s="466"/>
      <c r="I487" s="466"/>
      <c r="J487" s="466"/>
      <c r="S487" s="361"/>
      <c r="T487" s="361"/>
      <c r="U487" s="361"/>
      <c r="V487" s="361"/>
    </row>
    <row r="488" spans="2:22" ht="12.75" customHeight="1" x14ac:dyDescent="0.3">
      <c r="C488" s="466"/>
      <c r="D488" s="466"/>
      <c r="E488" s="466"/>
      <c r="F488" s="466"/>
      <c r="G488" s="466"/>
      <c r="H488" s="466"/>
      <c r="I488" s="466"/>
      <c r="J488" s="466"/>
      <c r="S488" s="361"/>
      <c r="T488" s="361"/>
      <c r="U488" s="361"/>
      <c r="V488" s="361"/>
    </row>
    <row r="489" spans="2:22" ht="12.75" customHeight="1" x14ac:dyDescent="0.3">
      <c r="C489" s="466"/>
      <c r="D489" s="466"/>
      <c r="E489" s="466"/>
      <c r="F489" s="466"/>
      <c r="G489" s="466"/>
      <c r="H489" s="466"/>
      <c r="I489" s="466"/>
      <c r="J489" s="466"/>
      <c r="S489" s="361"/>
      <c r="T489" s="361"/>
      <c r="U489" s="361"/>
      <c r="V489" s="361"/>
    </row>
    <row r="490" spans="2:22" ht="12.75" customHeight="1" x14ac:dyDescent="0.3">
      <c r="C490" s="466"/>
      <c r="D490" s="466"/>
      <c r="E490" s="466"/>
      <c r="F490" s="466"/>
      <c r="G490" s="466"/>
      <c r="H490" s="466"/>
      <c r="I490" s="466"/>
      <c r="J490" s="466"/>
      <c r="S490" s="361"/>
      <c r="T490" s="361"/>
      <c r="U490" s="361"/>
      <c r="V490" s="361"/>
    </row>
    <row r="491" spans="2:22" ht="12.75" customHeight="1" x14ac:dyDescent="0.3">
      <c r="C491" s="466"/>
      <c r="D491" s="466"/>
      <c r="E491" s="466"/>
      <c r="F491" s="466"/>
      <c r="G491" s="466"/>
      <c r="H491" s="466"/>
      <c r="I491" s="466"/>
      <c r="J491" s="466"/>
      <c r="S491" s="361"/>
      <c r="T491" s="361"/>
      <c r="U491" s="361"/>
      <c r="V491" s="361"/>
    </row>
    <row r="492" spans="2:22" ht="12.75" customHeight="1" x14ac:dyDescent="0.3">
      <c r="C492" s="466"/>
      <c r="D492" s="466"/>
      <c r="E492" s="466"/>
      <c r="F492" s="466"/>
      <c r="G492" s="466"/>
      <c r="H492" s="466"/>
      <c r="I492" s="466"/>
      <c r="J492" s="466"/>
      <c r="S492" s="361"/>
      <c r="T492" s="361"/>
      <c r="U492" s="361"/>
      <c r="V492" s="361"/>
    </row>
    <row r="493" spans="2:22" ht="14" x14ac:dyDescent="0.3">
      <c r="B493" s="539">
        <v>9.4</v>
      </c>
      <c r="C493" s="925" t="s">
        <v>952</v>
      </c>
      <c r="D493" s="925"/>
      <c r="E493" s="925"/>
      <c r="F493" s="925"/>
      <c r="G493" s="925"/>
      <c r="H493" s="925"/>
      <c r="I493" s="925"/>
      <c r="J493" s="925"/>
      <c r="K493" s="925"/>
      <c r="L493" s="450"/>
      <c r="S493" s="361"/>
      <c r="T493" s="361"/>
      <c r="U493" s="361"/>
      <c r="V493" s="361"/>
    </row>
    <row r="494" spans="2:22" s="470" customFormat="1" ht="30" customHeight="1" x14ac:dyDescent="0.25">
      <c r="B494" s="582"/>
      <c r="C494" s="757" t="s">
        <v>1020</v>
      </c>
      <c r="D494" s="942"/>
      <c r="E494" s="942"/>
      <c r="F494" s="942"/>
      <c r="G494" s="942"/>
      <c r="H494" s="942"/>
      <c r="I494" s="942"/>
      <c r="J494" s="942"/>
      <c r="K494" s="942"/>
      <c r="L494" s="396"/>
      <c r="M494" s="396"/>
      <c r="N494" s="472"/>
      <c r="O494" s="465"/>
      <c r="P494" s="465"/>
      <c r="Q494" s="465"/>
      <c r="R494" s="465"/>
      <c r="S494" s="465"/>
      <c r="T494" s="465"/>
      <c r="U494" s="465"/>
      <c r="V494" s="465"/>
    </row>
    <row r="495" spans="2:22" ht="12.75" customHeight="1" x14ac:dyDescent="0.3">
      <c r="C495" s="394"/>
      <c r="D495" s="395"/>
      <c r="L495" s="372"/>
      <c r="M495" s="372"/>
      <c r="N495" s="302"/>
      <c r="S495" s="361"/>
      <c r="T495" s="361"/>
      <c r="U495" s="361"/>
      <c r="V495" s="361"/>
    </row>
    <row r="496" spans="2:22" ht="15" customHeight="1" x14ac:dyDescent="0.3">
      <c r="B496" s="539" t="s">
        <v>953</v>
      </c>
      <c r="C496" s="949" t="s">
        <v>1211</v>
      </c>
      <c r="D496" s="949"/>
      <c r="E496" s="949"/>
      <c r="F496" s="949"/>
      <c r="G496" s="989" t="s">
        <v>1212</v>
      </c>
      <c r="H496" s="989"/>
      <c r="I496" s="989"/>
      <c r="J496" s="989"/>
      <c r="K496" s="989"/>
      <c r="L496" s="396"/>
      <c r="M496" s="302"/>
      <c r="S496" s="361"/>
      <c r="T496" s="361"/>
      <c r="U496" s="361"/>
      <c r="V496" s="361"/>
    </row>
    <row r="497" spans="1:23" s="470" customFormat="1" ht="86.25" customHeight="1" x14ac:dyDescent="0.25">
      <c r="B497" s="582"/>
      <c r="C497" s="933" t="s">
        <v>1160</v>
      </c>
      <c r="D497" s="933"/>
      <c r="E497" s="933"/>
      <c r="F497" s="933"/>
      <c r="G497" s="933" t="s">
        <v>1161</v>
      </c>
      <c r="H497" s="933"/>
      <c r="I497" s="933"/>
      <c r="J497" s="933"/>
      <c r="K497" s="933"/>
      <c r="L497" s="396"/>
      <c r="M497" s="472"/>
      <c r="N497" s="459"/>
      <c r="O497" s="459"/>
      <c r="P497" s="459"/>
      <c r="Q497" s="459"/>
      <c r="R497" s="459"/>
      <c r="S497" s="459"/>
      <c r="T497" s="459"/>
      <c r="U497" s="459"/>
      <c r="V497" s="459"/>
    </row>
    <row r="498" spans="1:23" ht="27" customHeight="1" x14ac:dyDescent="0.3">
      <c r="C498" s="933"/>
      <c r="D498" s="933"/>
      <c r="E498" s="933"/>
      <c r="F498" s="933"/>
      <c r="G498" s="703" t="s">
        <v>1102</v>
      </c>
      <c r="H498" s="703"/>
      <c r="I498" s="703"/>
      <c r="J498" s="703"/>
      <c r="K498" s="703"/>
      <c r="S498" s="361"/>
      <c r="T498" s="361"/>
      <c r="U498" s="361"/>
      <c r="V498" s="361"/>
    </row>
    <row r="499" spans="1:23" ht="12.75" customHeight="1" x14ac:dyDescent="0.3">
      <c r="C499" s="369"/>
      <c r="D499" s="369"/>
      <c r="E499" s="369"/>
      <c r="F499" s="397"/>
      <c r="G499" s="148"/>
      <c r="H499" s="148"/>
      <c r="S499" s="361"/>
      <c r="T499" s="361"/>
      <c r="U499" s="361"/>
      <c r="V499" s="361"/>
    </row>
    <row r="500" spans="1:23" ht="26.25" customHeight="1" x14ac:dyDescent="0.3">
      <c r="C500" s="933" t="s">
        <v>1222</v>
      </c>
      <c r="D500" s="933"/>
      <c r="E500" s="933"/>
      <c r="F500" s="933"/>
      <c r="G500" s="933"/>
      <c r="H500" s="933"/>
      <c r="I500" s="933"/>
      <c r="J500" s="933"/>
      <c r="K500" s="933"/>
      <c r="L500" s="398"/>
      <c r="S500" s="361"/>
      <c r="T500" s="361"/>
      <c r="U500" s="361"/>
      <c r="V500" s="361"/>
    </row>
    <row r="501" spans="1:23" ht="12.75" customHeight="1" x14ac:dyDescent="0.3">
      <c r="B501" s="598"/>
      <c r="C501" s="595"/>
      <c r="D501" s="595"/>
      <c r="E501" s="595"/>
      <c r="F501" s="595"/>
      <c r="G501" s="595"/>
      <c r="H501" s="595"/>
      <c r="I501" s="595"/>
      <c r="J501" s="595"/>
      <c r="K501" s="595"/>
      <c r="L501" s="398"/>
      <c r="S501" s="361"/>
      <c r="T501" s="361"/>
      <c r="U501" s="361"/>
      <c r="V501" s="361"/>
    </row>
    <row r="502" spans="1:23" s="663" customFormat="1" ht="15" customHeight="1" x14ac:dyDescent="0.25">
      <c r="A502" s="661"/>
      <c r="B502" s="662"/>
      <c r="C502" s="939" t="s">
        <v>1204</v>
      </c>
      <c r="D502" s="939"/>
      <c r="E502" s="939"/>
      <c r="F502" s="939"/>
      <c r="G502" s="939" t="s">
        <v>1205</v>
      </c>
      <c r="H502" s="939"/>
      <c r="I502" s="939"/>
      <c r="J502" s="939"/>
      <c r="K502" s="939"/>
    </row>
    <row r="503" spans="1:23" s="148" customFormat="1" ht="12.75" customHeight="1" x14ac:dyDescent="0.3">
      <c r="A503" s="602"/>
      <c r="B503" s="603"/>
      <c r="C503" s="609"/>
      <c r="D503" s="609"/>
      <c r="E503" s="609"/>
      <c r="F503" s="609"/>
      <c r="G503" s="609"/>
      <c r="H503" s="609"/>
      <c r="I503" s="609"/>
      <c r="J503" s="609"/>
      <c r="K503" s="609"/>
    </row>
    <row r="504" spans="1:23" ht="12.75" customHeight="1" x14ac:dyDescent="0.3">
      <c r="C504" s="369"/>
      <c r="D504" s="369"/>
      <c r="E504" s="369"/>
      <c r="F504" s="397"/>
      <c r="G504" s="148"/>
      <c r="H504" s="148"/>
      <c r="S504" s="361"/>
      <c r="T504" s="361"/>
      <c r="U504" s="361"/>
      <c r="V504" s="361"/>
    </row>
    <row r="505" spans="1:23" ht="14" x14ac:dyDescent="0.3">
      <c r="B505" s="539" t="s">
        <v>954</v>
      </c>
      <c r="C505" s="935" t="s">
        <v>1213</v>
      </c>
      <c r="D505" s="935"/>
      <c r="E505" s="935"/>
      <c r="F505" s="935"/>
      <c r="G505" s="938" t="s">
        <v>1214</v>
      </c>
      <c r="H505" s="938"/>
      <c r="I505" s="938"/>
      <c r="J505" s="938"/>
      <c r="K505" s="938"/>
      <c r="S505" s="361"/>
      <c r="T505" s="361"/>
      <c r="U505" s="361"/>
      <c r="V505" s="361"/>
    </row>
    <row r="506" spans="1:23" s="400" customFormat="1" ht="68.150000000000006" customHeight="1" x14ac:dyDescent="0.25">
      <c r="B506" s="582"/>
      <c r="C506" s="703" t="s">
        <v>1179</v>
      </c>
      <c r="D506" s="703"/>
      <c r="E506" s="703"/>
      <c r="F506" s="703"/>
      <c r="G506" s="703" t="s">
        <v>1146</v>
      </c>
      <c r="H506" s="703"/>
      <c r="I506" s="703"/>
      <c r="J506" s="703"/>
      <c r="K506" s="703"/>
      <c r="L506" s="399"/>
      <c r="M506" s="399"/>
      <c r="N506" s="399"/>
      <c r="O506" s="399"/>
      <c r="P506" s="399"/>
      <c r="Q506" s="399"/>
      <c r="R506" s="399"/>
      <c r="S506" s="399"/>
      <c r="T506" s="399"/>
      <c r="U506" s="399"/>
      <c r="V506" s="399"/>
    </row>
    <row r="507" spans="1:23" s="400" customFormat="1" ht="54" customHeight="1" x14ac:dyDescent="0.25">
      <c r="B507" s="582"/>
      <c r="C507" s="703" t="s">
        <v>1182</v>
      </c>
      <c r="D507" s="703"/>
      <c r="E507" s="703"/>
      <c r="F507" s="703"/>
      <c r="G507" s="703"/>
      <c r="H507" s="703"/>
      <c r="I507" s="703"/>
      <c r="J507" s="703"/>
      <c r="K507" s="703"/>
      <c r="L507" s="399"/>
      <c r="M507" s="399"/>
      <c r="N507" s="399"/>
      <c r="O507" s="399"/>
      <c r="P507" s="399"/>
      <c r="Q507" s="399"/>
      <c r="R507" s="399"/>
      <c r="S507" s="399"/>
      <c r="T507" s="399"/>
      <c r="U507" s="399"/>
      <c r="V507" s="399"/>
    </row>
    <row r="508" spans="1:23" s="400" customFormat="1" ht="28" customHeight="1" x14ac:dyDescent="0.25">
      <c r="B508" s="582"/>
      <c r="C508" s="933" t="s">
        <v>1183</v>
      </c>
      <c r="D508" s="933"/>
      <c r="E508" s="933"/>
      <c r="F508" s="933"/>
      <c r="G508" s="703"/>
      <c r="H508" s="703"/>
      <c r="I508" s="703"/>
      <c r="J508" s="703"/>
      <c r="K508" s="703"/>
      <c r="L508" s="399"/>
      <c r="M508" s="399"/>
      <c r="N508" s="399"/>
      <c r="O508" s="399"/>
      <c r="P508" s="399"/>
      <c r="Q508" s="399"/>
      <c r="R508" s="399"/>
      <c r="S508" s="399"/>
      <c r="T508" s="399"/>
      <c r="U508" s="399"/>
      <c r="V508" s="399"/>
    </row>
    <row r="509" spans="1:23" s="400" customFormat="1" ht="28" customHeight="1" x14ac:dyDescent="0.25">
      <c r="B509" s="582"/>
      <c r="C509" s="933" t="s">
        <v>1176</v>
      </c>
      <c r="D509" s="933"/>
      <c r="E509" s="933"/>
      <c r="F509" s="933"/>
      <c r="G509" s="616"/>
      <c r="H509" s="616"/>
      <c r="I509" s="616"/>
      <c r="J509" s="616"/>
      <c r="K509" s="616"/>
      <c r="L509" s="578"/>
      <c r="M509" s="578"/>
      <c r="N509" s="578"/>
      <c r="O509" s="578"/>
      <c r="P509" s="578"/>
      <c r="Q509" s="578"/>
      <c r="R509" s="578"/>
      <c r="S509" s="578"/>
      <c r="T509" s="578"/>
      <c r="U509" s="578"/>
      <c r="V509" s="578"/>
    </row>
    <row r="510" spans="1:23" s="635" customFormat="1" ht="12.75" customHeight="1" x14ac:dyDescent="0.25">
      <c r="B510" s="624"/>
      <c r="C510" s="634"/>
      <c r="D510" s="634"/>
      <c r="E510" s="634"/>
      <c r="F510" s="634"/>
      <c r="G510" s="620"/>
      <c r="H510" s="620"/>
      <c r="I510" s="620"/>
      <c r="J510" s="620"/>
      <c r="K510" s="620"/>
      <c r="L510" s="623"/>
      <c r="M510" s="623"/>
      <c r="N510" s="623"/>
      <c r="O510" s="623"/>
      <c r="P510" s="623"/>
      <c r="Q510" s="623"/>
      <c r="R510" s="623"/>
      <c r="S510" s="623"/>
      <c r="T510" s="623"/>
      <c r="U510" s="623"/>
      <c r="V510" s="623"/>
    </row>
    <row r="511" spans="1:23" ht="12.75" customHeight="1" x14ac:dyDescent="0.3">
      <c r="C511" s="657"/>
      <c r="D511" s="657"/>
      <c r="E511" s="657"/>
      <c r="F511" s="657"/>
      <c r="G511" s="657"/>
      <c r="H511" s="657"/>
      <c r="I511" s="657"/>
      <c r="J511" s="657"/>
      <c r="K511" s="657"/>
      <c r="L511" s="28"/>
      <c r="S511" s="361"/>
      <c r="T511" s="361"/>
      <c r="U511" s="361"/>
      <c r="V511" s="361"/>
      <c r="W511" s="361"/>
    </row>
    <row r="512" spans="1:23" ht="14" x14ac:dyDescent="0.3">
      <c r="B512" s="526">
        <v>9.9</v>
      </c>
      <c r="C512" s="925" t="s">
        <v>941</v>
      </c>
      <c r="D512" s="925"/>
      <c r="E512" s="925"/>
      <c r="F512" s="925"/>
      <c r="G512" s="925"/>
      <c r="H512" s="925"/>
      <c r="I512" s="925"/>
      <c r="J512" s="925"/>
      <c r="K512" s="925"/>
      <c r="S512" s="361"/>
      <c r="T512" s="361"/>
      <c r="U512" s="361"/>
      <c r="V512" s="361"/>
    </row>
    <row r="513" spans="1:23" s="470" customFormat="1" ht="30" customHeight="1" x14ac:dyDescent="0.25">
      <c r="B513" s="582"/>
      <c r="C513" s="703" t="s">
        <v>1125</v>
      </c>
      <c r="D513" s="703"/>
      <c r="E513" s="703"/>
      <c r="F513" s="703"/>
      <c r="G513" s="703"/>
      <c r="H513" s="703"/>
      <c r="I513" s="703"/>
      <c r="J513" s="703"/>
      <c r="K513" s="703"/>
      <c r="L513" s="465"/>
      <c r="M513" s="465"/>
      <c r="N513" s="465"/>
      <c r="O513" s="465"/>
      <c r="P513" s="465"/>
      <c r="Q513" s="465"/>
      <c r="R513" s="465"/>
      <c r="S513" s="465"/>
      <c r="T513" s="465"/>
      <c r="U513" s="465"/>
      <c r="V513" s="465"/>
    </row>
    <row r="514" spans="1:23" ht="12.75" customHeight="1" x14ac:dyDescent="0.35">
      <c r="B514" s="539"/>
      <c r="C514" s="367"/>
      <c r="D514" s="367"/>
      <c r="E514" s="367"/>
      <c r="S514" s="361"/>
      <c r="T514" s="361"/>
      <c r="U514" s="361"/>
      <c r="V514" s="361"/>
      <c r="W514" s="361"/>
    </row>
    <row r="515" spans="1:23" s="388" customFormat="1" ht="23.15" customHeight="1" x14ac:dyDescent="0.25">
      <c r="B515" s="528" t="s">
        <v>955</v>
      </c>
      <c r="C515" s="947" t="s">
        <v>956</v>
      </c>
      <c r="D515" s="947"/>
      <c r="E515" s="947"/>
      <c r="F515" s="947"/>
      <c r="G515" s="947"/>
      <c r="H515" s="947"/>
      <c r="I515" s="947"/>
      <c r="J515" s="947"/>
      <c r="K515" s="947"/>
      <c r="L515" s="389"/>
      <c r="M515" s="389"/>
      <c r="N515" s="389"/>
      <c r="O515" s="389"/>
      <c r="P515" s="389"/>
      <c r="Q515" s="389"/>
      <c r="R515" s="389"/>
      <c r="S515" s="389"/>
      <c r="T515" s="389"/>
      <c r="U515" s="389"/>
      <c r="V515" s="389"/>
      <c r="W515" s="389"/>
    </row>
    <row r="516" spans="1:23" ht="12.75" customHeight="1" x14ac:dyDescent="0.3">
      <c r="S516" s="361"/>
      <c r="T516" s="361"/>
      <c r="U516" s="361"/>
      <c r="V516" s="361"/>
      <c r="W516" s="361"/>
    </row>
    <row r="517" spans="1:23" ht="15" customHeight="1" x14ac:dyDescent="0.3">
      <c r="A517" s="366"/>
      <c r="C517" s="943" t="s">
        <v>944</v>
      </c>
      <c r="D517" s="943"/>
      <c r="E517" s="943"/>
      <c r="F517" s="943"/>
      <c r="G517" s="943"/>
      <c r="H517" s="943"/>
      <c r="I517" s="943"/>
      <c r="J517" s="943"/>
      <c r="K517" s="943"/>
      <c r="L517" s="28"/>
      <c r="S517" s="361"/>
      <c r="T517" s="361"/>
      <c r="U517" s="361"/>
      <c r="V517" s="361"/>
      <c r="W517" s="361"/>
    </row>
    <row r="518" spans="1:23" ht="42" customHeight="1" x14ac:dyDescent="0.3">
      <c r="A518" s="366"/>
      <c r="C518" s="934" t="s">
        <v>1187</v>
      </c>
      <c r="D518" s="934"/>
      <c r="E518" s="934"/>
      <c r="F518" s="934"/>
      <c r="G518" s="934"/>
      <c r="H518" s="934"/>
      <c r="I518" s="934"/>
      <c r="J518" s="934"/>
      <c r="K518" s="934"/>
      <c r="L518" s="28"/>
      <c r="S518" s="361"/>
      <c r="T518" s="361"/>
      <c r="U518" s="361"/>
      <c r="V518" s="361"/>
      <c r="W518" s="361"/>
    </row>
    <row r="519" spans="1:23" ht="14" x14ac:dyDescent="0.3">
      <c r="A519" s="366"/>
      <c r="C519" s="558"/>
      <c r="D519" s="559"/>
      <c r="E519" s="559"/>
      <c r="F519" s="559"/>
      <c r="G519" s="559"/>
      <c r="H519" s="559"/>
      <c r="I519" s="559"/>
      <c r="J519" s="559"/>
      <c r="K519" s="559"/>
      <c r="L519" s="28"/>
      <c r="S519" s="361"/>
      <c r="T519" s="361"/>
      <c r="U519" s="361"/>
      <c r="V519" s="361"/>
      <c r="W519" s="361"/>
    </row>
    <row r="520" spans="1:23" ht="14" x14ac:dyDescent="0.3">
      <c r="A520" s="366"/>
      <c r="C520" s="655"/>
      <c r="D520" s="655"/>
      <c r="E520" s="655"/>
      <c r="F520" s="655"/>
      <c r="G520" s="655"/>
      <c r="H520" s="655"/>
      <c r="I520" s="655"/>
      <c r="J520" s="655"/>
      <c r="K520" s="655"/>
      <c r="L520" s="28"/>
      <c r="S520" s="361"/>
      <c r="T520" s="361"/>
      <c r="U520" s="361"/>
      <c r="V520" s="361"/>
      <c r="W520" s="361"/>
    </row>
    <row r="521" spans="1:23" ht="14" x14ac:dyDescent="0.3">
      <c r="A521" s="366"/>
      <c r="C521" s="657"/>
      <c r="D521" s="657"/>
      <c r="E521" s="657"/>
      <c r="F521" s="657"/>
      <c r="G521" s="657"/>
      <c r="H521" s="28"/>
      <c r="I521" s="366"/>
      <c r="J521" s="366"/>
      <c r="K521" s="28"/>
      <c r="L521" s="28"/>
      <c r="S521" s="361"/>
      <c r="T521" s="361"/>
      <c r="U521" s="361"/>
      <c r="V521" s="361"/>
      <c r="W521" s="361"/>
    </row>
    <row r="522" spans="1:23" ht="14" x14ac:dyDescent="0.3">
      <c r="A522" s="366"/>
      <c r="C522" s="657"/>
      <c r="D522" s="657"/>
      <c r="E522" s="657"/>
      <c r="F522" s="657"/>
      <c r="G522" s="657"/>
      <c r="H522" s="28"/>
      <c r="I522" s="366"/>
      <c r="J522" s="366"/>
      <c r="K522" s="372"/>
      <c r="L522" s="372"/>
      <c r="M522" s="372"/>
      <c r="N522" s="372"/>
      <c r="O522" s="372"/>
      <c r="P522" s="372"/>
      <c r="Q522" s="372"/>
      <c r="S522" s="372"/>
      <c r="T522" s="361"/>
      <c r="U522" s="361"/>
      <c r="V522" s="361"/>
      <c r="W522" s="361"/>
    </row>
    <row r="523" spans="1:23" ht="14" x14ac:dyDescent="0.3">
      <c r="A523" s="366"/>
      <c r="C523" s="657"/>
      <c r="D523" s="657"/>
      <c r="E523" s="657"/>
      <c r="F523" s="657"/>
      <c r="G523" s="657"/>
      <c r="H523" s="28"/>
      <c r="I523" s="366"/>
      <c r="J523" s="366"/>
      <c r="K523" s="372"/>
      <c r="L523" s="372"/>
      <c r="M523" s="372"/>
      <c r="N523" s="372"/>
      <c r="O523" s="372"/>
      <c r="P523" s="372"/>
      <c r="Q523" s="372"/>
      <c r="S523" s="372"/>
      <c r="T523" s="361"/>
      <c r="U523" s="361"/>
      <c r="V523" s="361"/>
      <c r="W523" s="361"/>
    </row>
    <row r="524" spans="1:23" ht="14" x14ac:dyDescent="0.3">
      <c r="A524" s="366"/>
      <c r="C524" s="657"/>
      <c r="D524" s="657"/>
      <c r="E524" s="657"/>
      <c r="F524" s="657"/>
      <c r="G524" s="657"/>
      <c r="H524" s="28"/>
      <c r="I524" s="366"/>
      <c r="J524" s="366"/>
      <c r="S524" s="361"/>
      <c r="T524" s="361"/>
      <c r="U524" s="361"/>
      <c r="V524" s="361"/>
      <c r="W524" s="361"/>
    </row>
    <row r="525" spans="1:23" x14ac:dyDescent="0.3">
      <c r="A525" s="366"/>
      <c r="C525" s="657"/>
      <c r="D525" s="657"/>
      <c r="E525" s="657"/>
      <c r="F525" s="657"/>
      <c r="G525" s="657"/>
      <c r="H525" s="366"/>
      <c r="I525" s="366"/>
      <c r="J525" s="366"/>
      <c r="S525" s="361"/>
      <c r="T525" s="361"/>
      <c r="U525" s="361"/>
      <c r="V525" s="361"/>
      <c r="W525" s="361"/>
    </row>
    <row r="526" spans="1:23" x14ac:dyDescent="0.3">
      <c r="A526" s="366"/>
      <c r="C526" s="657"/>
      <c r="D526" s="657"/>
      <c r="E526" s="657"/>
      <c r="F526" s="657"/>
      <c r="G526" s="657"/>
      <c r="H526" s="936" t="s">
        <v>957</v>
      </c>
      <c r="I526" s="936"/>
      <c r="J526" s="366"/>
      <c r="S526" s="361"/>
      <c r="T526" s="361"/>
      <c r="U526" s="361"/>
      <c r="V526" s="361"/>
      <c r="W526" s="361"/>
    </row>
    <row r="527" spans="1:23" x14ac:dyDescent="0.3">
      <c r="A527" s="366"/>
      <c r="C527" s="657"/>
      <c r="D527" s="657"/>
      <c r="E527" s="657"/>
      <c r="F527" s="657"/>
      <c r="G527" s="657"/>
      <c r="H527" s="366"/>
      <c r="I527" s="366"/>
      <c r="J527" s="366"/>
      <c r="S527" s="361"/>
      <c r="T527" s="361"/>
      <c r="U527" s="361"/>
      <c r="V527" s="361"/>
      <c r="W527" s="361"/>
    </row>
    <row r="528" spans="1:23" ht="14" x14ac:dyDescent="0.3">
      <c r="A528" s="366"/>
      <c r="C528" s="657"/>
      <c r="D528" s="657"/>
      <c r="E528" s="657"/>
      <c r="F528" s="657"/>
      <c r="G528" s="657"/>
      <c r="H528" s="28"/>
      <c r="J528" s="366"/>
      <c r="S528" s="361"/>
      <c r="T528" s="361"/>
      <c r="U528" s="361"/>
      <c r="V528" s="361"/>
      <c r="W528" s="361"/>
    </row>
    <row r="529" spans="1:23" x14ac:dyDescent="0.3">
      <c r="A529" s="366"/>
      <c r="C529" s="657"/>
      <c r="D529" s="657"/>
      <c r="E529" s="657"/>
      <c r="F529" s="657"/>
      <c r="G529" s="657"/>
      <c r="H529" s="936" t="s">
        <v>958</v>
      </c>
      <c r="I529" s="936"/>
      <c r="J529" s="366"/>
      <c r="S529" s="361"/>
      <c r="T529" s="361"/>
      <c r="U529" s="361"/>
      <c r="V529" s="361"/>
      <c r="W529" s="361"/>
    </row>
    <row r="530" spans="1:23" x14ac:dyDescent="0.3">
      <c r="A530" s="366"/>
      <c r="C530" s="657"/>
      <c r="D530" s="657"/>
      <c r="E530" s="657"/>
      <c r="F530" s="657"/>
      <c r="G530" s="657"/>
      <c r="H530" s="366"/>
      <c r="I530" s="366"/>
      <c r="J530" s="366"/>
      <c r="S530" s="361"/>
      <c r="T530" s="361"/>
      <c r="U530" s="361"/>
      <c r="V530" s="361"/>
      <c r="W530" s="361"/>
    </row>
    <row r="531" spans="1:23" x14ac:dyDescent="0.3">
      <c r="A531" s="366"/>
      <c r="C531" s="657"/>
      <c r="D531" s="657"/>
      <c r="E531" s="657"/>
      <c r="F531" s="657"/>
      <c r="G531" s="657"/>
      <c r="H531" s="366"/>
      <c r="I531" s="366"/>
      <c r="J531" s="366"/>
      <c r="S531" s="361"/>
      <c r="T531" s="361"/>
      <c r="U531" s="361"/>
      <c r="V531" s="361"/>
      <c r="W531" s="361"/>
    </row>
    <row r="532" spans="1:23" ht="12.75" customHeight="1" x14ac:dyDescent="0.3">
      <c r="A532" s="366"/>
      <c r="C532" s="657"/>
      <c r="D532" s="657"/>
      <c r="E532" s="657"/>
      <c r="F532" s="657"/>
      <c r="G532" s="657"/>
      <c r="H532" s="948" t="s">
        <v>1056</v>
      </c>
      <c r="I532" s="948"/>
      <c r="J532" s="366"/>
      <c r="S532" s="361"/>
      <c r="T532" s="361"/>
      <c r="U532" s="361"/>
      <c r="V532" s="361"/>
      <c r="W532" s="361"/>
    </row>
    <row r="533" spans="1:23" x14ac:dyDescent="0.3">
      <c r="A533" s="366"/>
      <c r="C533" s="657"/>
      <c r="D533" s="657"/>
      <c r="E533" s="657"/>
      <c r="F533" s="657"/>
      <c r="G533" s="657"/>
      <c r="H533" s="948"/>
      <c r="I533" s="948"/>
      <c r="J533" s="366"/>
      <c r="S533" s="361"/>
      <c r="T533" s="361"/>
      <c r="U533" s="361"/>
      <c r="V533" s="361"/>
      <c r="W533" s="361"/>
    </row>
    <row r="534" spans="1:23" ht="14" x14ac:dyDescent="0.3">
      <c r="A534" s="366"/>
      <c r="C534" s="657"/>
      <c r="D534" s="657"/>
      <c r="E534" s="657"/>
      <c r="F534" s="657"/>
      <c r="G534" s="657"/>
      <c r="H534" s="28"/>
      <c r="I534" s="366"/>
      <c r="J534" s="366"/>
      <c r="S534" s="361"/>
      <c r="T534" s="361"/>
      <c r="U534" s="361"/>
      <c r="V534" s="361"/>
      <c r="W534" s="361"/>
    </row>
    <row r="535" spans="1:23" ht="14" x14ac:dyDescent="0.3">
      <c r="A535" s="366"/>
      <c r="C535" s="657"/>
      <c r="D535" s="657"/>
      <c r="E535" s="657"/>
      <c r="F535" s="657"/>
      <c r="G535" s="657"/>
      <c r="H535" s="28"/>
      <c r="I535" s="366"/>
      <c r="J535" s="366"/>
      <c r="S535" s="361"/>
      <c r="T535" s="361"/>
      <c r="U535" s="361"/>
      <c r="V535" s="361"/>
      <c r="W535" s="361"/>
    </row>
    <row r="536" spans="1:23" ht="14" x14ac:dyDescent="0.3">
      <c r="A536" s="366"/>
      <c r="B536" s="539"/>
      <c r="C536" s="657"/>
      <c r="D536" s="657"/>
      <c r="E536" s="657"/>
      <c r="F536" s="657"/>
      <c r="G536" s="657"/>
      <c r="H536" s="28"/>
      <c r="I536" s="366"/>
      <c r="J536" s="366"/>
      <c r="K536" s="28"/>
      <c r="L536" s="28"/>
      <c r="S536" s="361"/>
      <c r="T536" s="361"/>
      <c r="U536" s="361"/>
      <c r="V536" s="361"/>
      <c r="W536" s="361"/>
    </row>
    <row r="537" spans="1:23" s="361" customFormat="1" ht="12.75" customHeight="1" x14ac:dyDescent="0.25">
      <c r="B537" s="540"/>
      <c r="C537" s="657"/>
      <c r="D537" s="657"/>
      <c r="E537" s="657"/>
      <c r="F537" s="657"/>
      <c r="G537" s="657"/>
    </row>
    <row r="538" spans="1:23" s="361" customFormat="1" ht="12.75" customHeight="1" x14ac:dyDescent="0.25">
      <c r="B538" s="540"/>
      <c r="C538" s="657"/>
      <c r="D538" s="657"/>
      <c r="E538" s="657"/>
      <c r="F538" s="657"/>
      <c r="G538" s="657"/>
    </row>
    <row r="539" spans="1:23" ht="12.75" customHeight="1" x14ac:dyDescent="0.3">
      <c r="A539" s="366"/>
      <c r="B539" s="539"/>
      <c r="C539" s="469"/>
      <c r="D539" s="28"/>
      <c r="E539" s="28"/>
      <c r="F539" s="366"/>
      <c r="G539" s="28"/>
      <c r="H539" s="28"/>
      <c r="I539" s="366"/>
      <c r="J539" s="366"/>
      <c r="K539" s="28"/>
      <c r="L539" s="28"/>
      <c r="S539" s="361"/>
      <c r="T539" s="361"/>
      <c r="U539" s="361"/>
      <c r="V539" s="361"/>
      <c r="W539" s="361"/>
    </row>
    <row r="540" spans="1:23" ht="12.75" customHeight="1" x14ac:dyDescent="0.3">
      <c r="A540" s="366"/>
      <c r="B540" s="539"/>
      <c r="C540" s="469"/>
      <c r="D540" s="28"/>
      <c r="E540" s="28"/>
      <c r="F540" s="366"/>
      <c r="G540" s="28"/>
      <c r="H540" s="28"/>
      <c r="I540" s="366"/>
      <c r="J540" s="366"/>
      <c r="K540" s="28"/>
      <c r="L540" s="28"/>
      <c r="S540" s="361"/>
      <c r="T540" s="361"/>
      <c r="U540" s="361"/>
      <c r="V540" s="361"/>
      <c r="W540" s="361"/>
    </row>
    <row r="541" spans="1:23" ht="15" customHeight="1" x14ac:dyDescent="0.3">
      <c r="A541" s="366"/>
      <c r="B541" s="526">
        <v>10.1</v>
      </c>
      <c r="C541" s="925" t="s">
        <v>919</v>
      </c>
      <c r="D541" s="925"/>
      <c r="E541" s="925"/>
      <c r="F541" s="925"/>
      <c r="G541" s="925"/>
      <c r="H541" s="925"/>
      <c r="I541" s="925"/>
      <c r="J541" s="925"/>
      <c r="K541" s="925"/>
      <c r="L541" s="28"/>
      <c r="S541" s="361"/>
      <c r="T541" s="361"/>
      <c r="U541" s="361"/>
      <c r="V541" s="361"/>
      <c r="W541" s="361"/>
    </row>
    <row r="542" spans="1:23" s="470" customFormat="1" ht="56.15" customHeight="1" x14ac:dyDescent="0.25">
      <c r="B542" s="476"/>
      <c r="C542" s="757" t="s">
        <v>1194</v>
      </c>
      <c r="D542" s="757"/>
      <c r="E542" s="757"/>
      <c r="F542" s="757"/>
      <c r="G542" s="757"/>
      <c r="H542" s="757"/>
      <c r="I542" s="757"/>
      <c r="J542" s="757"/>
      <c r="K542" s="757"/>
      <c r="L542" s="465"/>
      <c r="M542" s="465"/>
      <c r="N542" s="465"/>
      <c r="O542" s="465"/>
      <c r="P542" s="465"/>
      <c r="Q542" s="465"/>
      <c r="R542" s="465"/>
      <c r="S542" s="465"/>
      <c r="T542" s="465"/>
      <c r="U542" s="465"/>
      <c r="V542" s="465"/>
      <c r="W542" s="465"/>
    </row>
    <row r="543" spans="1:23" ht="12.75" customHeight="1" x14ac:dyDescent="0.3">
      <c r="A543" s="366"/>
      <c r="B543" s="539"/>
      <c r="C543" s="464"/>
      <c r="D543" s="475"/>
      <c r="E543" s="475"/>
      <c r="F543" s="470"/>
      <c r="G543" s="475"/>
      <c r="H543" s="475"/>
      <c r="I543" s="470"/>
      <c r="J543" s="470"/>
      <c r="K543" s="475"/>
      <c r="L543" s="28"/>
      <c r="S543" s="361"/>
      <c r="T543" s="361"/>
      <c r="U543" s="361"/>
      <c r="V543" s="361"/>
      <c r="W543" s="361"/>
    </row>
    <row r="544" spans="1:23" ht="15" customHeight="1" x14ac:dyDescent="0.3">
      <c r="A544" s="366"/>
      <c r="B544" s="526">
        <v>10.199999999999999</v>
      </c>
      <c r="C544" s="925" t="s">
        <v>959</v>
      </c>
      <c r="D544" s="925"/>
      <c r="E544" s="925"/>
      <c r="F544" s="925"/>
      <c r="G544" s="925"/>
      <c r="H544" s="925"/>
      <c r="I544" s="925"/>
      <c r="J544" s="925"/>
      <c r="K544" s="925"/>
      <c r="L544" s="28"/>
      <c r="S544" s="361"/>
      <c r="T544" s="361"/>
      <c r="U544" s="361"/>
      <c r="V544" s="361"/>
      <c r="W544" s="361"/>
    </row>
    <row r="545" spans="1:23" s="400" customFormat="1" ht="85" customHeight="1" x14ac:dyDescent="0.25">
      <c r="B545" s="476"/>
      <c r="C545" s="703" t="s">
        <v>1195</v>
      </c>
      <c r="D545" s="939"/>
      <c r="E545" s="939"/>
      <c r="F545" s="939"/>
      <c r="G545" s="939"/>
      <c r="H545" s="939"/>
      <c r="I545" s="939"/>
      <c r="J545" s="939"/>
      <c r="K545" s="939"/>
      <c r="L545" s="464"/>
      <c r="M545" s="464"/>
      <c r="N545" s="464"/>
      <c r="O545" s="464"/>
      <c r="P545" s="464"/>
      <c r="Q545" s="464"/>
      <c r="R545" s="464"/>
      <c r="S545" s="464"/>
      <c r="T545" s="464"/>
      <c r="U545" s="464"/>
      <c r="V545" s="464"/>
    </row>
    <row r="546" spans="1:23" s="470" customFormat="1" ht="15" customHeight="1" x14ac:dyDescent="0.25">
      <c r="B546" s="624"/>
      <c r="C546" s="945" t="s">
        <v>960</v>
      </c>
      <c r="D546" s="945"/>
      <c r="E546" s="945"/>
      <c r="F546" s="945"/>
      <c r="G546" s="945"/>
      <c r="H546" s="945"/>
      <c r="I546" s="945"/>
      <c r="J546" s="945"/>
      <c r="K546" s="945"/>
      <c r="L546" s="465"/>
      <c r="M546" s="465"/>
      <c r="N546" s="465"/>
      <c r="O546" s="465"/>
      <c r="P546" s="465"/>
      <c r="Q546" s="465"/>
      <c r="R546" s="465"/>
      <c r="S546" s="465"/>
      <c r="T546" s="465"/>
      <c r="U546" s="465"/>
      <c r="V546" s="465"/>
    </row>
    <row r="547" spans="1:23" s="470" customFormat="1" ht="15" customHeight="1" x14ac:dyDescent="0.25">
      <c r="B547" s="624"/>
      <c r="C547" s="945" t="s">
        <v>1188</v>
      </c>
      <c r="D547" s="945"/>
      <c r="E547" s="945"/>
      <c r="F547" s="945"/>
      <c r="G547" s="945"/>
      <c r="H547" s="945"/>
      <c r="I547" s="945"/>
      <c r="J547" s="945"/>
      <c r="K547" s="945"/>
      <c r="L547" s="465"/>
      <c r="M547" s="465"/>
      <c r="N547" s="465"/>
      <c r="O547" s="465"/>
      <c r="P547" s="465"/>
      <c r="Q547" s="465"/>
      <c r="R547" s="465"/>
      <c r="S547" s="465"/>
      <c r="T547" s="465"/>
      <c r="U547" s="465"/>
      <c r="V547" s="465"/>
    </row>
    <row r="548" spans="1:23" ht="30" customHeight="1" x14ac:dyDescent="0.3">
      <c r="A548" s="366"/>
      <c r="C548" s="944" t="s">
        <v>1180</v>
      </c>
      <c r="D548" s="945"/>
      <c r="E548" s="945"/>
      <c r="F548" s="945"/>
      <c r="G548" s="945"/>
      <c r="H548" s="945"/>
      <c r="I548" s="945"/>
      <c r="J548" s="945"/>
      <c r="K548" s="945"/>
      <c r="S548" s="361"/>
      <c r="T548" s="361"/>
      <c r="U548" s="361"/>
      <c r="V548" s="361"/>
    </row>
    <row r="549" spans="1:23" ht="12.75" customHeight="1" x14ac:dyDescent="0.3">
      <c r="A549" s="366"/>
      <c r="C549" s="477"/>
      <c r="D549" s="475"/>
      <c r="E549" s="475"/>
      <c r="F549" s="475"/>
      <c r="G549" s="475"/>
      <c r="H549" s="475"/>
      <c r="I549" s="470"/>
      <c r="J549" s="470"/>
      <c r="K549" s="475"/>
      <c r="L549" s="28"/>
      <c r="S549" s="361"/>
      <c r="T549" s="361"/>
      <c r="U549" s="361"/>
      <c r="V549" s="361"/>
      <c r="W549" s="361"/>
    </row>
    <row r="550" spans="1:23" ht="15" customHeight="1" x14ac:dyDescent="0.3">
      <c r="A550" s="366"/>
      <c r="B550" s="526">
        <v>10.3</v>
      </c>
      <c r="C550" s="925" t="s">
        <v>920</v>
      </c>
      <c r="D550" s="925"/>
      <c r="E550" s="925"/>
      <c r="F550" s="925"/>
      <c r="G550" s="925"/>
      <c r="H550" s="925"/>
      <c r="I550" s="925"/>
      <c r="J550" s="925"/>
      <c r="K550" s="925"/>
      <c r="L550" s="28"/>
      <c r="S550" s="361"/>
      <c r="T550" s="361"/>
      <c r="U550" s="361"/>
      <c r="V550" s="361"/>
      <c r="W550" s="361"/>
    </row>
    <row r="551" spans="1:23" ht="14" x14ac:dyDescent="0.3">
      <c r="A551" s="366"/>
      <c r="C551" s="942" t="s">
        <v>1181</v>
      </c>
      <c r="D551" s="942"/>
      <c r="E551" s="942"/>
      <c r="F551" s="942"/>
      <c r="G551" s="942"/>
      <c r="H551" s="942"/>
      <c r="I551" s="942"/>
      <c r="J551" s="942"/>
      <c r="K551" s="942"/>
      <c r="L551" s="28"/>
      <c r="S551" s="361"/>
      <c r="T551" s="361"/>
      <c r="U551" s="361"/>
      <c r="V551" s="361"/>
      <c r="W551" s="361"/>
    </row>
    <row r="552" spans="1:23" ht="12.75" customHeight="1" x14ac:dyDescent="0.3">
      <c r="A552" s="366"/>
      <c r="C552" s="464"/>
      <c r="D552" s="475"/>
      <c r="E552" s="475"/>
      <c r="F552" s="475"/>
      <c r="G552" s="475"/>
      <c r="H552" s="475"/>
      <c r="I552" s="470"/>
      <c r="J552" s="470"/>
      <c r="K552" s="475"/>
      <c r="L552" s="28"/>
      <c r="S552" s="361"/>
      <c r="T552" s="361"/>
      <c r="U552" s="361"/>
      <c r="V552" s="361"/>
      <c r="W552" s="361"/>
    </row>
    <row r="553" spans="1:23" ht="14" x14ac:dyDescent="0.3">
      <c r="A553" s="366"/>
      <c r="C553" s="925" t="s">
        <v>961</v>
      </c>
      <c r="D553" s="925"/>
      <c r="E553" s="925"/>
      <c r="F553" s="925"/>
      <c r="G553" s="925"/>
      <c r="H553" s="925"/>
      <c r="I553" s="925"/>
      <c r="J553" s="925"/>
      <c r="K553" s="925"/>
      <c r="S553" s="361"/>
      <c r="T553" s="361"/>
      <c r="U553" s="361"/>
      <c r="V553" s="361"/>
      <c r="W553" s="361"/>
    </row>
    <row r="554" spans="1:23" ht="30" customHeight="1" x14ac:dyDescent="0.3">
      <c r="A554" s="366"/>
      <c r="C554" s="757" t="s">
        <v>1126</v>
      </c>
      <c r="D554" s="942"/>
      <c r="E554" s="942"/>
      <c r="F554" s="942"/>
      <c r="G554" s="942"/>
      <c r="H554" s="942"/>
      <c r="I554" s="942"/>
      <c r="J554" s="942"/>
      <c r="K554" s="942"/>
      <c r="S554" s="361"/>
      <c r="T554" s="361"/>
      <c r="U554" s="361"/>
      <c r="V554" s="361"/>
      <c r="W554" s="361"/>
    </row>
    <row r="555" spans="1:23" ht="14" x14ac:dyDescent="0.3">
      <c r="A555" s="366"/>
      <c r="C555" s="477"/>
      <c r="D555" s="475"/>
      <c r="E555" s="475"/>
      <c r="F555" s="475"/>
      <c r="G555" s="475"/>
      <c r="H555" s="475"/>
      <c r="I555" s="470"/>
      <c r="J555" s="470"/>
      <c r="K555" s="475"/>
      <c r="L555" s="28"/>
      <c r="S555" s="361"/>
      <c r="T555" s="361"/>
      <c r="U555" s="361"/>
      <c r="V555" s="361"/>
      <c r="W555" s="361"/>
    </row>
    <row r="556" spans="1:23" ht="15" customHeight="1" x14ac:dyDescent="0.3">
      <c r="A556" s="366"/>
      <c r="C556" s="943" t="s">
        <v>418</v>
      </c>
      <c r="D556" s="943"/>
      <c r="E556" s="943"/>
      <c r="F556" s="943"/>
      <c r="G556" s="943"/>
      <c r="H556" s="943"/>
      <c r="I556" s="943"/>
      <c r="J556" s="943"/>
      <c r="K556" s="475"/>
      <c r="L556" s="28"/>
      <c r="S556" s="361"/>
      <c r="T556" s="361"/>
      <c r="U556" s="361"/>
      <c r="V556" s="361"/>
      <c r="W556" s="361"/>
    </row>
    <row r="557" spans="1:23" x14ac:dyDescent="0.3">
      <c r="A557" s="366"/>
      <c r="C557" s="395"/>
      <c r="D557" s="395"/>
      <c r="E557" s="395"/>
      <c r="F557" s="395"/>
      <c r="G557" s="395"/>
      <c r="H557" s="395"/>
      <c r="I557" s="395"/>
      <c r="J557" s="395"/>
      <c r="S557" s="361"/>
      <c r="T557" s="361"/>
      <c r="U557" s="361"/>
      <c r="V557" s="361"/>
      <c r="W557" s="361"/>
    </row>
    <row r="558" spans="1:23" x14ac:dyDescent="0.3">
      <c r="A558" s="366"/>
      <c r="C558" s="395"/>
      <c r="D558" s="395"/>
      <c r="E558" s="395"/>
      <c r="F558" s="395"/>
      <c r="G558" s="395"/>
      <c r="H558" s="395"/>
      <c r="I558" s="395"/>
      <c r="J558" s="395"/>
      <c r="S558" s="361"/>
      <c r="T558" s="361"/>
      <c r="U558" s="361"/>
      <c r="V558" s="361"/>
      <c r="W558" s="361"/>
    </row>
    <row r="559" spans="1:23" x14ac:dyDescent="0.3">
      <c r="A559" s="366"/>
      <c r="C559" s="395"/>
      <c r="D559" s="395"/>
      <c r="E559" s="395"/>
      <c r="F559" s="395"/>
      <c r="G559" s="395"/>
      <c r="H559" s="395"/>
      <c r="I559" s="395"/>
      <c r="J559" s="395"/>
      <c r="S559" s="361"/>
      <c r="T559" s="361"/>
      <c r="U559" s="361"/>
      <c r="V559" s="361"/>
      <c r="W559" s="361"/>
    </row>
    <row r="560" spans="1:23" x14ac:dyDescent="0.3">
      <c r="A560" s="366"/>
      <c r="C560" s="395"/>
      <c r="D560" s="395"/>
      <c r="E560" s="395"/>
      <c r="F560" s="395"/>
      <c r="G560" s="395"/>
      <c r="H560" s="395"/>
      <c r="I560" s="395"/>
      <c r="J560" s="395"/>
      <c r="S560" s="361"/>
      <c r="T560" s="361"/>
      <c r="U560" s="361"/>
      <c r="V560" s="361"/>
      <c r="W560" s="361"/>
    </row>
    <row r="561" spans="1:23" x14ac:dyDescent="0.3">
      <c r="A561" s="366"/>
      <c r="C561" s="395"/>
      <c r="D561" s="395"/>
      <c r="E561" s="395"/>
      <c r="F561" s="395"/>
      <c r="G561" s="395"/>
      <c r="H561" s="395"/>
      <c r="I561" s="395"/>
      <c r="J561" s="395"/>
      <c r="S561" s="361"/>
      <c r="T561" s="361"/>
      <c r="U561" s="361"/>
      <c r="V561" s="361"/>
      <c r="W561" s="361"/>
    </row>
    <row r="562" spans="1:23" x14ac:dyDescent="0.3">
      <c r="A562" s="366"/>
      <c r="C562" s="395"/>
      <c r="D562" s="395"/>
      <c r="E562" s="395"/>
      <c r="F562" s="395"/>
      <c r="G562" s="395"/>
      <c r="H562" s="395"/>
      <c r="I562" s="395"/>
      <c r="J562" s="395"/>
      <c r="S562" s="361"/>
      <c r="T562" s="361"/>
      <c r="U562" s="361"/>
      <c r="V562" s="361"/>
      <c r="W562" s="361"/>
    </row>
    <row r="563" spans="1:23" ht="12.5" x14ac:dyDescent="0.25">
      <c r="A563" s="366"/>
      <c r="B563" s="366"/>
      <c r="C563" s="395"/>
      <c r="D563" s="395"/>
      <c r="E563" s="395"/>
      <c r="F563" s="395"/>
      <c r="G563" s="395"/>
      <c r="H563" s="395"/>
      <c r="I563" s="395"/>
      <c r="J563" s="395"/>
      <c r="S563" s="361"/>
      <c r="T563" s="361"/>
      <c r="U563" s="361"/>
      <c r="V563" s="361"/>
      <c r="W563" s="361"/>
    </row>
    <row r="564" spans="1:23" ht="12.5" x14ac:dyDescent="0.25">
      <c r="A564" s="366"/>
      <c r="B564" s="366"/>
      <c r="C564" s="395"/>
      <c r="D564" s="395"/>
      <c r="E564" s="395"/>
      <c r="F564" s="395"/>
      <c r="G564" s="395"/>
      <c r="H564" s="395"/>
      <c r="I564" s="395"/>
      <c r="J564" s="395"/>
      <c r="S564" s="361"/>
      <c r="T564" s="361"/>
      <c r="U564" s="361"/>
      <c r="V564" s="361"/>
      <c r="W564" s="361"/>
    </row>
    <row r="565" spans="1:23" ht="12.5" x14ac:dyDescent="0.25">
      <c r="A565" s="366"/>
      <c r="B565" s="366"/>
      <c r="C565" s="395"/>
      <c r="D565" s="395"/>
      <c r="E565" s="395"/>
      <c r="F565" s="395"/>
      <c r="G565" s="395"/>
      <c r="H565" s="395"/>
      <c r="I565" s="395"/>
      <c r="J565" s="395"/>
      <c r="S565" s="361"/>
      <c r="T565" s="361"/>
      <c r="U565" s="361"/>
      <c r="V565" s="361"/>
      <c r="W565" s="361"/>
    </row>
    <row r="566" spans="1:23" ht="12.5" x14ac:dyDescent="0.25">
      <c r="A566" s="366"/>
      <c r="B566" s="366"/>
      <c r="C566" s="395"/>
      <c r="D566" s="395"/>
      <c r="E566" s="395"/>
      <c r="F566" s="395"/>
      <c r="G566" s="395"/>
      <c r="H566" s="395"/>
      <c r="I566" s="395"/>
      <c r="J566" s="395"/>
      <c r="S566" s="361"/>
      <c r="T566" s="361"/>
      <c r="U566" s="361"/>
      <c r="V566" s="361"/>
      <c r="W566" s="361"/>
    </row>
    <row r="567" spans="1:23" ht="12.5" x14ac:dyDescent="0.25">
      <c r="A567" s="366"/>
      <c r="B567" s="366"/>
      <c r="C567" s="395"/>
      <c r="D567" s="395"/>
      <c r="E567" s="395"/>
      <c r="F567" s="395"/>
      <c r="G567" s="395"/>
      <c r="H567" s="395"/>
      <c r="I567" s="395"/>
      <c r="J567" s="395"/>
      <c r="S567" s="361"/>
      <c r="T567" s="361"/>
      <c r="U567" s="361"/>
      <c r="V567" s="361"/>
      <c r="W567" s="361"/>
    </row>
    <row r="568" spans="1:23" ht="12.5" x14ac:dyDescent="0.25">
      <c r="A568" s="366"/>
      <c r="B568" s="366"/>
      <c r="C568" s="395"/>
      <c r="D568" s="395"/>
      <c r="E568" s="395"/>
      <c r="F568" s="395"/>
      <c r="G568" s="395"/>
      <c r="H568" s="395"/>
      <c r="I568" s="395"/>
      <c r="J568" s="395"/>
      <c r="S568" s="361"/>
      <c r="T568" s="361"/>
      <c r="U568" s="361"/>
      <c r="V568" s="361"/>
      <c r="W568" s="361"/>
    </row>
    <row r="569" spans="1:23" ht="12.5" x14ac:dyDescent="0.25">
      <c r="A569" s="366"/>
      <c r="B569" s="366"/>
      <c r="C569" s="395"/>
      <c r="D569" s="395"/>
      <c r="E569" s="395"/>
      <c r="F569" s="395"/>
      <c r="G569" s="395"/>
      <c r="H569" s="395"/>
      <c r="I569" s="395"/>
      <c r="J569" s="395"/>
      <c r="S569" s="361"/>
      <c r="T569" s="361"/>
      <c r="U569" s="361"/>
      <c r="V569" s="361"/>
      <c r="W569" s="361"/>
    </row>
    <row r="570" spans="1:23" ht="12.5" x14ac:dyDescent="0.25">
      <c r="A570" s="366"/>
      <c r="B570" s="366"/>
      <c r="C570" s="395"/>
      <c r="D570" s="395"/>
      <c r="E570" s="395"/>
      <c r="F570" s="395"/>
      <c r="G570" s="395"/>
      <c r="H570" s="395"/>
      <c r="I570" s="395"/>
      <c r="J570" s="395"/>
      <c r="S570" s="361"/>
      <c r="T570" s="361"/>
      <c r="U570" s="361"/>
      <c r="V570" s="361"/>
      <c r="W570" s="361"/>
    </row>
    <row r="571" spans="1:23" ht="12.5" x14ac:dyDescent="0.25">
      <c r="A571" s="366"/>
      <c r="B571" s="366"/>
      <c r="C571" s="395"/>
      <c r="D571" s="395"/>
      <c r="E571" s="395"/>
      <c r="F571" s="395"/>
      <c r="G571" s="395"/>
      <c r="H571" s="395"/>
      <c r="I571" s="395"/>
      <c r="J571" s="395"/>
      <c r="S571" s="361"/>
      <c r="T571" s="361"/>
      <c r="U571" s="361"/>
      <c r="V571" s="361"/>
      <c r="W571" s="361"/>
    </row>
    <row r="572" spans="1:23" ht="12.5" x14ac:dyDescent="0.25">
      <c r="A572" s="366"/>
      <c r="B572" s="366"/>
      <c r="C572" s="395"/>
      <c r="D572" s="395"/>
      <c r="E572" s="395"/>
      <c r="F572" s="395"/>
      <c r="G572" s="395"/>
      <c r="H572" s="395"/>
      <c r="I572" s="395"/>
      <c r="J572" s="395"/>
      <c r="S572" s="361"/>
      <c r="T572" s="361"/>
      <c r="U572" s="361"/>
      <c r="V572" s="361"/>
      <c r="W572" s="361"/>
    </row>
    <row r="573" spans="1:23" ht="12.5" x14ac:dyDescent="0.25">
      <c r="A573" s="366"/>
      <c r="B573" s="366"/>
      <c r="C573" s="395"/>
      <c r="D573" s="395"/>
      <c r="E573" s="395"/>
      <c r="F573" s="395"/>
      <c r="G573" s="395"/>
      <c r="H573" s="395"/>
      <c r="I573" s="395"/>
      <c r="J573" s="395"/>
      <c r="S573" s="361"/>
      <c r="T573" s="361"/>
      <c r="U573" s="361"/>
      <c r="V573" s="361"/>
      <c r="W573" s="361"/>
    </row>
    <row r="574" spans="1:23" ht="12.5" x14ac:dyDescent="0.25">
      <c r="A574" s="366"/>
      <c r="B574" s="366"/>
      <c r="S574" s="361"/>
      <c r="T574" s="361"/>
      <c r="U574" s="361"/>
      <c r="V574" s="361"/>
      <c r="W574" s="361"/>
    </row>
    <row r="575" spans="1:23" ht="12.5" x14ac:dyDescent="0.25">
      <c r="A575" s="366"/>
      <c r="B575" s="366"/>
      <c r="R575" s="366"/>
    </row>
    <row r="576" spans="1:23" ht="12.5" x14ac:dyDescent="0.25">
      <c r="A576" s="366"/>
      <c r="B576" s="366"/>
      <c r="R576" s="366"/>
    </row>
    <row r="577" spans="1:18" ht="12.5" x14ac:dyDescent="0.25">
      <c r="A577" s="366"/>
      <c r="B577" s="366"/>
      <c r="C577" s="366"/>
      <c r="R577" s="366"/>
    </row>
    <row r="578" spans="1:18" ht="12.5" x14ac:dyDescent="0.25">
      <c r="A578" s="366"/>
      <c r="B578" s="366"/>
      <c r="C578" s="366"/>
      <c r="R578" s="366"/>
    </row>
    <row r="579" spans="1:18" ht="12.5" x14ac:dyDescent="0.25">
      <c r="A579" s="366"/>
      <c r="B579" s="366"/>
      <c r="C579" s="366"/>
      <c r="R579" s="366"/>
    </row>
    <row r="580" spans="1:18" ht="12.5" x14ac:dyDescent="0.25">
      <c r="A580" s="366"/>
      <c r="B580" s="366"/>
      <c r="C580" s="366"/>
      <c r="R580" s="366"/>
    </row>
    <row r="581" spans="1:18" ht="12.5" x14ac:dyDescent="0.25">
      <c r="A581" s="366"/>
      <c r="B581" s="366"/>
      <c r="C581" s="366"/>
      <c r="I581" s="148"/>
      <c r="R581" s="366"/>
    </row>
    <row r="582" spans="1:18" ht="15" customHeight="1" x14ac:dyDescent="0.25">
      <c r="A582" s="366"/>
      <c r="B582" s="366"/>
      <c r="C582" s="366"/>
      <c r="R582" s="366"/>
    </row>
    <row r="583" spans="1:18" ht="12.5" x14ac:dyDescent="0.25">
      <c r="A583" s="366"/>
      <c r="B583" s="366"/>
      <c r="C583" s="366"/>
      <c r="R583" s="366"/>
    </row>
    <row r="584" spans="1:18" ht="12.5" x14ac:dyDescent="0.25">
      <c r="A584" s="366"/>
      <c r="B584" s="366"/>
      <c r="C584" s="366"/>
      <c r="R584" s="366"/>
    </row>
    <row r="585" spans="1:18" ht="15" customHeight="1" x14ac:dyDescent="0.25">
      <c r="A585" s="366"/>
      <c r="B585" s="366"/>
      <c r="C585" s="366"/>
      <c r="R585" s="366"/>
    </row>
    <row r="586" spans="1:18" ht="15" customHeight="1" x14ac:dyDescent="0.25">
      <c r="A586" s="366"/>
      <c r="B586" s="366"/>
      <c r="C586" s="366"/>
      <c r="R586" s="366"/>
    </row>
    <row r="587" spans="1:18" ht="15" customHeight="1" x14ac:dyDescent="0.25">
      <c r="A587" s="366"/>
      <c r="B587" s="366"/>
      <c r="C587" s="366"/>
      <c r="R587" s="366"/>
    </row>
    <row r="588" spans="1:18" ht="12.5" x14ac:dyDescent="0.25">
      <c r="A588" s="366"/>
      <c r="B588" s="366"/>
      <c r="C588" s="366"/>
      <c r="D588" s="386"/>
      <c r="E588" s="386"/>
      <c r="F588" s="386"/>
      <c r="G588" s="370"/>
      <c r="H588" s="370"/>
      <c r="I588" s="370"/>
    </row>
    <row r="589" spans="1:18" ht="12.5" x14ac:dyDescent="0.25">
      <c r="A589" s="366"/>
      <c r="B589" s="366"/>
      <c r="C589" s="366"/>
      <c r="D589" s="386"/>
      <c r="E589" s="386"/>
      <c r="F589" s="386"/>
      <c r="G589" s="370"/>
      <c r="H589" s="370"/>
      <c r="I589" s="370"/>
    </row>
  </sheetData>
  <sheetProtection sheet="1" objects="1" scenarios="1"/>
  <mergeCells count="219">
    <mergeCell ref="E2:I2"/>
    <mergeCell ref="E3:I3"/>
    <mergeCell ref="C36:K36"/>
    <mergeCell ref="C223:K223"/>
    <mergeCell ref="I159:I160"/>
    <mergeCell ref="C33:D33"/>
    <mergeCell ref="C111:K111"/>
    <mergeCell ref="C112:K112"/>
    <mergeCell ref="C117:K117"/>
    <mergeCell ref="C114:K114"/>
    <mergeCell ref="C219:K219"/>
    <mergeCell ref="C218:K218"/>
    <mergeCell ref="C165:D165"/>
    <mergeCell ref="C169:I169"/>
    <mergeCell ref="F159:G159"/>
    <mergeCell ref="C171:I171"/>
    <mergeCell ref="C161:D161"/>
    <mergeCell ref="F165:G165"/>
    <mergeCell ref="C68:K68"/>
    <mergeCell ref="C71:K71"/>
    <mergeCell ref="C72:K72"/>
    <mergeCell ref="C73:K73"/>
    <mergeCell ref="C74:K74"/>
    <mergeCell ref="C99:K99"/>
    <mergeCell ref="C102:K102"/>
    <mergeCell ref="C155:I155"/>
    <mergeCell ref="C151:K151"/>
    <mergeCell ref="C108:K108"/>
    <mergeCell ref="C101:K101"/>
    <mergeCell ref="C105:K105"/>
    <mergeCell ref="C107:K107"/>
    <mergeCell ref="C83:K83"/>
    <mergeCell ref="C104:K104"/>
    <mergeCell ref="C110:K110"/>
    <mergeCell ref="C109:K109"/>
    <mergeCell ref="C118:K118"/>
    <mergeCell ref="C153:K153"/>
    <mergeCell ref="C113:K113"/>
    <mergeCell ref="C116:K116"/>
    <mergeCell ref="C115:K115"/>
    <mergeCell ref="C78:K78"/>
    <mergeCell ref="C26:K26"/>
    <mergeCell ref="C28:K28"/>
    <mergeCell ref="E31:K32"/>
    <mergeCell ref="C32:D32"/>
    <mergeCell ref="G496:K496"/>
    <mergeCell ref="C450:G450"/>
    <mergeCell ref="C494:K494"/>
    <mergeCell ref="D446:E447"/>
    <mergeCell ref="C421:K421"/>
    <mergeCell ref="H431:K433"/>
    <mergeCell ref="H435:K436"/>
    <mergeCell ref="H429:K429"/>
    <mergeCell ref="C70:K70"/>
    <mergeCell ref="C62:K62"/>
    <mergeCell ref="C63:K63"/>
    <mergeCell ref="C66:K66"/>
    <mergeCell ref="C69:K69"/>
    <mergeCell ref="C65:K65"/>
    <mergeCell ref="C81:K81"/>
    <mergeCell ref="C76:K76"/>
    <mergeCell ref="C75:K75"/>
    <mergeCell ref="C311:F311"/>
    <mergeCell ref="C173:I173"/>
    <mergeCell ref="C5:K5"/>
    <mergeCell ref="C19:H19"/>
    <mergeCell ref="E33:K33"/>
    <mergeCell ref="C38:K38"/>
    <mergeCell ref="C27:K27"/>
    <mergeCell ref="C29:D29"/>
    <mergeCell ref="E29:K29"/>
    <mergeCell ref="C24:K24"/>
    <mergeCell ref="C30:D30"/>
    <mergeCell ref="E30:K30"/>
    <mergeCell ref="C8:K8"/>
    <mergeCell ref="C12:K12"/>
    <mergeCell ref="C15:K15"/>
    <mergeCell ref="C18:K18"/>
    <mergeCell ref="C31:D31"/>
    <mergeCell ref="C7:K7"/>
    <mergeCell ref="C11:K11"/>
    <mergeCell ref="C14:K14"/>
    <mergeCell ref="C9:K9"/>
    <mergeCell ref="C17:K17"/>
    <mergeCell ref="C21:K21"/>
    <mergeCell ref="C20:K20"/>
    <mergeCell ref="C23:K23"/>
    <mergeCell ref="C320:F320"/>
    <mergeCell ref="C323:F323"/>
    <mergeCell ref="C321:F321"/>
    <mergeCell ref="F446:G446"/>
    <mergeCell ref="G321:K324"/>
    <mergeCell ref="C337:K337"/>
    <mergeCell ref="C333:K333"/>
    <mergeCell ref="C229:K229"/>
    <mergeCell ref="C227:K227"/>
    <mergeCell ref="G311:K311"/>
    <mergeCell ref="C228:K228"/>
    <mergeCell ref="C324:F324"/>
    <mergeCell ref="G312:K315"/>
    <mergeCell ref="G320:K320"/>
    <mergeCell ref="G316:K316"/>
    <mergeCell ref="C440:K440"/>
    <mergeCell ref="C420:K420"/>
    <mergeCell ref="C312:F316"/>
    <mergeCell ref="C365:K365"/>
    <mergeCell ref="C364:K364"/>
    <mergeCell ref="C370:K370"/>
    <mergeCell ref="C441:K441"/>
    <mergeCell ref="C376:K376"/>
    <mergeCell ref="C372:F372"/>
    <mergeCell ref="M161:O161"/>
    <mergeCell ref="C162:D162"/>
    <mergeCell ref="F162:G162"/>
    <mergeCell ref="M162:O162"/>
    <mergeCell ref="C163:D163"/>
    <mergeCell ref="F163:G163"/>
    <mergeCell ref="C170:I170"/>
    <mergeCell ref="F166:G166"/>
    <mergeCell ref="C285:K285"/>
    <mergeCell ref="C166:D166"/>
    <mergeCell ref="C217:K217"/>
    <mergeCell ref="C167:D167"/>
    <mergeCell ref="C250:K250"/>
    <mergeCell ref="C172:I172"/>
    <mergeCell ref="C251:K251"/>
    <mergeCell ref="C245:K245"/>
    <mergeCell ref="C239:K239"/>
    <mergeCell ref="C177:K177"/>
    <mergeCell ref="C178:K178"/>
    <mergeCell ref="M159:O159"/>
    <mergeCell ref="C160:D160"/>
    <mergeCell ref="F160:G160"/>
    <mergeCell ref="M160:O160"/>
    <mergeCell ref="C159:D159"/>
    <mergeCell ref="C318:F318"/>
    <mergeCell ref="G318:K318"/>
    <mergeCell ref="F167:G167"/>
    <mergeCell ref="C553:K553"/>
    <mergeCell ref="C230:K230"/>
    <mergeCell ref="C231:K231"/>
    <mergeCell ref="D241:E242"/>
    <mergeCell ref="C247:K247"/>
    <mergeCell ref="C237:K237"/>
    <mergeCell ref="C232:K232"/>
    <mergeCell ref="C233:K233"/>
    <mergeCell ref="C225:K225"/>
    <mergeCell ref="C329:K329"/>
    <mergeCell ref="C330:K330"/>
    <mergeCell ref="C335:K335"/>
    <mergeCell ref="C326:K326"/>
    <mergeCell ref="C517:K517"/>
    <mergeCell ref="H526:I526"/>
    <mergeCell ref="H529:I529"/>
    <mergeCell ref="C554:K554"/>
    <mergeCell ref="C556:J556"/>
    <mergeCell ref="C542:K542"/>
    <mergeCell ref="C544:K544"/>
    <mergeCell ref="C548:K548"/>
    <mergeCell ref="C550:K550"/>
    <mergeCell ref="C374:F374"/>
    <mergeCell ref="C515:K515"/>
    <mergeCell ref="H532:I533"/>
    <mergeCell ref="C496:F496"/>
    <mergeCell ref="C506:F506"/>
    <mergeCell ref="G497:K497"/>
    <mergeCell ref="C513:K513"/>
    <mergeCell ref="C418:K418"/>
    <mergeCell ref="C497:F498"/>
    <mergeCell ref="C493:K493"/>
    <mergeCell ref="C512:K512"/>
    <mergeCell ref="C416:K416"/>
    <mergeCell ref="C378:H378"/>
    <mergeCell ref="C541:K541"/>
    <mergeCell ref="C545:K545"/>
    <mergeCell ref="C546:K546"/>
    <mergeCell ref="C547:K547"/>
    <mergeCell ref="C551:K551"/>
    <mergeCell ref="G506:K508"/>
    <mergeCell ref="C327:K327"/>
    <mergeCell ref="C443:K443"/>
    <mergeCell ref="C509:F509"/>
    <mergeCell ref="C518:K518"/>
    <mergeCell ref="C508:F508"/>
    <mergeCell ref="C505:F505"/>
    <mergeCell ref="H347:I347"/>
    <mergeCell ref="C322:F322"/>
    <mergeCell ref="G505:K505"/>
    <mergeCell ref="C507:F507"/>
    <mergeCell ref="C502:F502"/>
    <mergeCell ref="G502:K502"/>
    <mergeCell ref="F447:G447"/>
    <mergeCell ref="C500:K500"/>
    <mergeCell ref="C373:F373"/>
    <mergeCell ref="H427:I427"/>
    <mergeCell ref="G498:K498"/>
    <mergeCell ref="C338:K338"/>
    <mergeCell ref="C367:K367"/>
    <mergeCell ref="C368:K368"/>
    <mergeCell ref="H350:I350"/>
    <mergeCell ref="H353:I353"/>
    <mergeCell ref="C157:D157"/>
    <mergeCell ref="F158:G158"/>
    <mergeCell ref="C158:D158"/>
    <mergeCell ref="C164:D164"/>
    <mergeCell ref="F164:G164"/>
    <mergeCell ref="C220:K220"/>
    <mergeCell ref="C234:K234"/>
    <mergeCell ref="C248:K248"/>
    <mergeCell ref="C174:I174"/>
    <mergeCell ref="F161:G161"/>
    <mergeCell ref="C236:K236"/>
    <mergeCell ref="C179:K179"/>
    <mergeCell ref="C181:F181"/>
    <mergeCell ref="C182:F182"/>
    <mergeCell ref="C183:F183"/>
    <mergeCell ref="C185:K185"/>
    <mergeCell ref="C187:K187"/>
    <mergeCell ref="F157:G157"/>
  </mergeCells>
  <hyperlinks>
    <hyperlink ref="C9" r:id="rId1" location="t7" display="https://www.snb.ch/de/iabout/pub/id/statpub_overview_1#t7" xr:uid="{00000000-0004-0000-0B00-000000000000}"/>
    <hyperlink ref="B65" location="Grunddaten_2.2" display="Grunddaten_2.2" xr:uid="{00000000-0004-0000-0B00-000001000000}"/>
    <hyperlink ref="B68" location="Grunddaten_2.3" display="Grunddaten_2.3" xr:uid="{00000000-0004-0000-0B00-000002000000}"/>
    <hyperlink ref="B75" location="Grunddaten_2.4" display="Grunddaten_2.4" xr:uid="{00000000-0004-0000-0B00-000003000000}"/>
    <hyperlink ref="B101" location="Note_4.1_Form" display="Note_4.1_Form" xr:uid="{00000000-0004-0000-0B00-000004000000}"/>
    <hyperlink ref="B104" location="Note_4.2_Form" display="Note_4.2_Form" xr:uid="{00000000-0004-0000-0B00-000005000000}"/>
    <hyperlink ref="B107" location="Note_4.3_Form" display="Note_4.3_Form" xr:uid="{00000000-0004-0000-0B00-000006000000}"/>
    <hyperlink ref="B217" location="Note_4.7_Form" display="Note_4.7_Form" xr:uid="{00000000-0004-0000-0B00-000008000000}"/>
    <hyperlink ref="B223" location="Note_5_Form" display="5." xr:uid="{00000000-0004-0000-0B00-000009000000}"/>
    <hyperlink ref="B227" location="Note_5.1_Form" display="Note_5.1_Form" xr:uid="{00000000-0004-0000-0B00-00000A000000}"/>
    <hyperlink ref="B236" location="Note_5.2_Form" display="Note_5.2_Form" xr:uid="{00000000-0004-0000-0B00-00000B000000}"/>
    <hyperlink ref="B239" location="Note_5.3_Form" display="Note_5.3_Form" xr:uid="{00000000-0004-0000-0B00-00000C000000}"/>
    <hyperlink ref="B247" location="Note_6.1_Form" display="Note_6.1_Form" xr:uid="{00000000-0004-0000-0B00-00000D000000}"/>
    <hyperlink ref="B250" location="Note_6.2_Form" display="Note_6.2_Form" xr:uid="{00000000-0004-0000-0B00-00000E000000}"/>
    <hyperlink ref="C311:F311" location="Note_7.1_6_Form" display="Mittelflüsse in das Inland" xr:uid="{00000000-0004-0000-0B00-00000F000000}"/>
    <hyperlink ref="C320:F320" location="Note_7.3_Form" display="Dividenden an Investoren im Ausland" xr:uid="{00000000-0004-0000-0B00-000010000000}"/>
    <hyperlink ref="B326" location="Note_7.5_Form" display="Note_7.5_Form" xr:uid="{00000000-0004-0000-0B00-000011000000}"/>
    <hyperlink ref="B333" location="Note_8._Form" display="8." xr:uid="{00000000-0004-0000-0B00-000012000000}"/>
    <hyperlink ref="B416" location="Note_9._Form" display="9." xr:uid="{00000000-0004-0000-0B00-000013000000}"/>
    <hyperlink ref="C496:F496" location="Note_9.5_Form" display="Mittelabflüsse in das Ausland:" xr:uid="{00000000-0004-0000-0B00-000014000000}"/>
    <hyperlink ref="C505:F505" location="Note_9.7_Form" display="Dividenden in das Inland" xr:uid="{00000000-0004-0000-0B00-000015000000}"/>
    <hyperlink ref="B512" location="Note_9.9_Form" display="Note_9.9_Form" xr:uid="{00000000-0004-0000-0B00-000016000000}"/>
    <hyperlink ref="B544" location="Note_10.2_Form" display="Note_10.2_Form" xr:uid="{00000000-0004-0000-0B00-000017000000}"/>
    <hyperlink ref="B550" location="Note_10.3_Form" display="Note_10.3_Form" xr:uid="{00000000-0004-0000-0B00-000018000000}"/>
    <hyperlink ref="B36" location="Metadata!A1" display="2." xr:uid="{00000000-0004-0000-0B00-000019000000}"/>
    <hyperlink ref="B81" location="Overview!A1" display="3." xr:uid="{00000000-0004-0000-0B00-00001A000000}"/>
    <hyperlink ref="B62" location="Grunddaten_2.1" display="Grunddaten_2.1" xr:uid="{00000000-0004-0000-0B00-00001B000000}"/>
    <hyperlink ref="B285" location="Note_7._Form" display="7." xr:uid="{00000000-0004-0000-0B00-00001C000000}"/>
    <hyperlink ref="B541" location="Note_10.1_Form" display="Note_10.1_Form" xr:uid="{00000000-0004-0000-0B00-00001D000000}"/>
    <hyperlink ref="G311:K311" location="Note_7.2_6_Form" display="Mittelrückflüsse in das Ausland" xr:uid="{00000000-0004-0000-0B00-00001E000000}"/>
    <hyperlink ref="G320:K320" location="Note_7.4_Form" display="Sonstige Veränderungen" xr:uid="{00000000-0004-0000-0B00-00001F000000}"/>
    <hyperlink ref="G496:K496" location="Note_9.6_Form" display="Mittelrückflüsse in das Inland:" xr:uid="{00000000-0004-0000-0B00-000020000000}"/>
    <hyperlink ref="G505:K505" location="Note_9.8_Form" display="Sonstige Veränderungen" xr:uid="{00000000-0004-0000-0B00-000021000000}"/>
    <hyperlink ref="B78" location="Grunddaten_2.5" display="2.5" xr:uid="{00000000-0004-0000-0B00-000022000000}"/>
    <hyperlink ref="B153" location="Note_4.4_Form" display="Note_4.4_Form" xr:uid="{00000000-0004-0000-0B00-000007000000}"/>
    <hyperlink ref="C9:K9" r:id="rId2" display="https://www.snb.ch/de/the-snb/mandates-goals/statistics/statistics-pub/balance-payments-foreign-assets" xr:uid="{0305C5A7-7567-4EFE-A2A4-4ADE4209D27C}"/>
  </hyperlinks>
  <pageMargins left="0.70866141732283472" right="0.59055118110236227" top="0.78740157480314965" bottom="0.59055118110236227" header="0.31496062992125984" footer="0.31496062992125984"/>
  <pageSetup paperSize="9" scale="56" orientation="portrait" r:id="rId3"/>
  <headerFooter>
    <oddFooter>&amp;L&amp;"Arial,Fett"SNB&amp;C&amp;D&amp;RSeite &amp;P</oddFooter>
  </headerFooter>
  <rowBreaks count="9" manualBreakCount="9">
    <brk id="35" max="10" man="1"/>
    <brk id="98" max="10" man="1"/>
    <brk id="178" max="10" man="1"/>
    <brk id="222" max="10" man="1"/>
    <brk id="284" max="10" man="1"/>
    <brk id="332" max="10" man="1"/>
    <brk id="415" max="10" man="1"/>
    <brk id="495" max="10" man="1"/>
    <brk id="514" max="10" man="1"/>
  </rowBreaks>
  <colBreaks count="1" manualBreakCount="1">
    <brk id="14" max="476" man="1"/>
  </colBreaks>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B251"/>
  <sheetViews>
    <sheetView showGridLines="0" workbookViewId="0"/>
  </sheetViews>
  <sheetFormatPr baseColWidth="10" defaultColWidth="11.453125" defaultRowHeight="12.5" x14ac:dyDescent="0.25"/>
  <cols>
    <col min="1" max="1" width="40" style="339" customWidth="1"/>
    <col min="2" max="2" width="8.81640625" style="263" customWidth="1"/>
    <col min="3" max="16384" width="11.453125" style="339"/>
  </cols>
  <sheetData>
    <row r="1" spans="1:2" ht="15.5" x14ac:dyDescent="0.35">
      <c r="A1" s="401" t="s">
        <v>374</v>
      </c>
    </row>
    <row r="2" spans="1:2" ht="14.5" x14ac:dyDescent="0.35">
      <c r="A2" s="402" t="s">
        <v>17</v>
      </c>
    </row>
    <row r="3" spans="1:2" ht="14" x14ac:dyDescent="0.3">
      <c r="A3" s="74"/>
    </row>
    <row r="4" spans="1:2" ht="13" x14ac:dyDescent="0.25">
      <c r="A4" s="404" t="s">
        <v>962</v>
      </c>
      <c r="B4" s="505" t="s">
        <v>2</v>
      </c>
    </row>
    <row r="5" spans="1:2" s="506" customFormat="1" x14ac:dyDescent="0.25">
      <c r="A5" s="104" t="s">
        <v>1062</v>
      </c>
      <c r="B5" s="499" t="s">
        <v>1063</v>
      </c>
    </row>
    <row r="6" spans="1:2" s="506" customFormat="1" x14ac:dyDescent="0.25">
      <c r="A6" s="104" t="s">
        <v>1064</v>
      </c>
      <c r="B6" s="499" t="s">
        <v>1163</v>
      </c>
    </row>
    <row r="7" spans="1:2" s="405" customFormat="1" ht="14.5" x14ac:dyDescent="0.35">
      <c r="A7" s="104" t="s">
        <v>494</v>
      </c>
      <c r="B7" s="499" t="s">
        <v>258</v>
      </c>
    </row>
    <row r="8" spans="1:2" x14ac:dyDescent="0.25">
      <c r="A8" s="104" t="s">
        <v>69</v>
      </c>
      <c r="B8" s="497" t="s">
        <v>70</v>
      </c>
    </row>
    <row r="9" spans="1:2" x14ac:dyDescent="0.25">
      <c r="A9" s="104" t="s">
        <v>424</v>
      </c>
      <c r="B9" s="497" t="s">
        <v>137</v>
      </c>
    </row>
    <row r="10" spans="1:2" x14ac:dyDescent="0.25">
      <c r="A10" s="104" t="s">
        <v>432</v>
      </c>
      <c r="B10" s="497" t="s">
        <v>153</v>
      </c>
    </row>
    <row r="11" spans="1:2" x14ac:dyDescent="0.25">
      <c r="A11" s="104" t="s">
        <v>348</v>
      </c>
      <c r="B11" s="496" t="s">
        <v>234</v>
      </c>
    </row>
    <row r="12" spans="1:2" x14ac:dyDescent="0.25">
      <c r="A12" s="104" t="s">
        <v>281</v>
      </c>
      <c r="B12" s="495" t="s">
        <v>282</v>
      </c>
    </row>
    <row r="13" spans="1:2" x14ac:dyDescent="0.25">
      <c r="A13" s="104" t="s">
        <v>330</v>
      </c>
      <c r="B13" s="497" t="s">
        <v>138</v>
      </c>
    </row>
    <row r="14" spans="1:2" x14ac:dyDescent="0.25">
      <c r="A14" s="104" t="s">
        <v>775</v>
      </c>
      <c r="B14" s="498" t="s">
        <v>157</v>
      </c>
    </row>
    <row r="15" spans="1:2" x14ac:dyDescent="0.25">
      <c r="A15" s="104" t="s">
        <v>332</v>
      </c>
      <c r="B15" s="496" t="s">
        <v>207</v>
      </c>
    </row>
    <row r="16" spans="1:2" x14ac:dyDescent="0.25">
      <c r="A16" s="104" t="s">
        <v>313</v>
      </c>
      <c r="B16" s="495" t="s">
        <v>314</v>
      </c>
    </row>
    <row r="17" spans="1:2" x14ac:dyDescent="0.25">
      <c r="A17" s="104" t="s">
        <v>331</v>
      </c>
      <c r="B17" s="496" t="s">
        <v>208</v>
      </c>
    </row>
    <row r="18" spans="1:2" x14ac:dyDescent="0.25">
      <c r="A18" s="104" t="s">
        <v>442</v>
      </c>
      <c r="B18" s="497" t="s">
        <v>172</v>
      </c>
    </row>
    <row r="19" spans="1:2" x14ac:dyDescent="0.25">
      <c r="A19" s="104" t="s">
        <v>84</v>
      </c>
      <c r="B19" s="495" t="s">
        <v>85</v>
      </c>
    </row>
    <row r="20" spans="1:2" x14ac:dyDescent="0.25">
      <c r="A20" s="174" t="s">
        <v>490</v>
      </c>
      <c r="B20" s="495" t="s">
        <v>251</v>
      </c>
    </row>
    <row r="21" spans="1:2" x14ac:dyDescent="0.25">
      <c r="A21" s="104" t="s">
        <v>469</v>
      </c>
      <c r="B21" s="496" t="s">
        <v>209</v>
      </c>
    </row>
    <row r="22" spans="1:2" x14ac:dyDescent="0.25">
      <c r="A22" s="174" t="s">
        <v>491</v>
      </c>
      <c r="B22" s="495" t="s">
        <v>252</v>
      </c>
    </row>
    <row r="23" spans="1:2" x14ac:dyDescent="0.25">
      <c r="A23" s="104" t="s">
        <v>444</v>
      </c>
      <c r="B23" s="497" t="s">
        <v>174</v>
      </c>
    </row>
    <row r="24" spans="1:2" x14ac:dyDescent="0.25">
      <c r="A24" s="101" t="s">
        <v>115</v>
      </c>
      <c r="B24" s="495" t="s">
        <v>116</v>
      </c>
    </row>
    <row r="25" spans="1:2" x14ac:dyDescent="0.25">
      <c r="A25" s="101" t="s">
        <v>336</v>
      </c>
      <c r="B25" s="496" t="s">
        <v>210</v>
      </c>
    </row>
    <row r="26" spans="1:2" x14ac:dyDescent="0.25">
      <c r="A26" s="103" t="s">
        <v>334</v>
      </c>
      <c r="B26" s="495" t="s">
        <v>243</v>
      </c>
    </row>
    <row r="27" spans="1:2" x14ac:dyDescent="0.25">
      <c r="A27" s="101" t="s">
        <v>495</v>
      </c>
      <c r="B27" s="495" t="s">
        <v>259</v>
      </c>
    </row>
    <row r="28" spans="1:2" x14ac:dyDescent="0.25">
      <c r="A28" s="101" t="s">
        <v>333</v>
      </c>
      <c r="B28" s="496" t="s">
        <v>211</v>
      </c>
    </row>
    <row r="29" spans="1:2" x14ac:dyDescent="0.25">
      <c r="A29" s="101" t="s">
        <v>736</v>
      </c>
      <c r="B29" s="497" t="s">
        <v>139</v>
      </c>
    </row>
    <row r="30" spans="1:2" x14ac:dyDescent="0.25">
      <c r="A30" s="101" t="s">
        <v>19</v>
      </c>
      <c r="B30" s="497" t="s">
        <v>20</v>
      </c>
    </row>
    <row r="31" spans="1:2" x14ac:dyDescent="0.25">
      <c r="A31" s="101" t="s">
        <v>337</v>
      </c>
      <c r="B31" s="496" t="s">
        <v>212</v>
      </c>
    </row>
    <row r="32" spans="1:2" x14ac:dyDescent="0.25">
      <c r="A32" s="101" t="s">
        <v>433</v>
      </c>
      <c r="B32" s="497" t="s">
        <v>158</v>
      </c>
    </row>
    <row r="33" spans="1:2" x14ac:dyDescent="0.25">
      <c r="A33" s="101" t="s">
        <v>335</v>
      </c>
      <c r="B33" s="496" t="s">
        <v>213</v>
      </c>
    </row>
    <row r="34" spans="1:2" x14ac:dyDescent="0.25">
      <c r="A34" s="101" t="s">
        <v>496</v>
      </c>
      <c r="B34" s="495" t="s">
        <v>260</v>
      </c>
    </row>
    <row r="35" spans="1:2" x14ac:dyDescent="0.25">
      <c r="A35" s="101" t="s">
        <v>480</v>
      </c>
      <c r="B35" s="495" t="s">
        <v>235</v>
      </c>
    </row>
    <row r="36" spans="1:2" x14ac:dyDescent="0.25">
      <c r="A36" s="101" t="s">
        <v>529</v>
      </c>
      <c r="B36" s="496" t="s">
        <v>528</v>
      </c>
    </row>
    <row r="37" spans="1:2" x14ac:dyDescent="0.25">
      <c r="A37" s="101" t="s">
        <v>425</v>
      </c>
      <c r="B37" s="497" t="s">
        <v>140</v>
      </c>
    </row>
    <row r="38" spans="1:2" x14ac:dyDescent="0.25">
      <c r="A38" s="101" t="s">
        <v>841</v>
      </c>
      <c r="B38" s="497" t="s">
        <v>159</v>
      </c>
    </row>
    <row r="39" spans="1:2" x14ac:dyDescent="0.25">
      <c r="A39" s="101" t="s">
        <v>315</v>
      </c>
      <c r="B39" s="495" t="s">
        <v>316</v>
      </c>
    </row>
    <row r="40" spans="1:2" x14ac:dyDescent="0.25">
      <c r="A40" s="101" t="s">
        <v>86</v>
      </c>
      <c r="B40" s="495" t="s">
        <v>87</v>
      </c>
    </row>
    <row r="41" spans="1:2" x14ac:dyDescent="0.25">
      <c r="A41" s="101" t="s">
        <v>776</v>
      </c>
      <c r="B41" s="498" t="s">
        <v>160</v>
      </c>
    </row>
    <row r="42" spans="1:2" x14ac:dyDescent="0.25">
      <c r="A42" s="101" t="s">
        <v>347</v>
      </c>
      <c r="B42" s="496" t="s">
        <v>214</v>
      </c>
    </row>
    <row r="43" spans="1:2" x14ac:dyDescent="0.25">
      <c r="A43" s="101" t="s">
        <v>847</v>
      </c>
      <c r="B43" s="495" t="s">
        <v>261</v>
      </c>
    </row>
    <row r="44" spans="1:2" x14ac:dyDescent="0.25">
      <c r="A44" s="101" t="s">
        <v>21</v>
      </c>
      <c r="B44" s="497" t="s">
        <v>22</v>
      </c>
    </row>
    <row r="45" spans="1:2" x14ac:dyDescent="0.25">
      <c r="A45" s="101" t="s">
        <v>434</v>
      </c>
      <c r="B45" s="497" t="s">
        <v>161</v>
      </c>
    </row>
    <row r="46" spans="1:2" x14ac:dyDescent="0.25">
      <c r="A46" s="101" t="s">
        <v>435</v>
      </c>
      <c r="B46" s="497" t="s">
        <v>162</v>
      </c>
    </row>
    <row r="47" spans="1:2" x14ac:dyDescent="0.25">
      <c r="A47" s="101" t="s">
        <v>88</v>
      </c>
      <c r="B47" s="495" t="s">
        <v>89</v>
      </c>
    </row>
    <row r="48" spans="1:2" x14ac:dyDescent="0.25">
      <c r="A48" s="101" t="s">
        <v>98</v>
      </c>
      <c r="B48" s="495" t="s">
        <v>99</v>
      </c>
    </row>
    <row r="49" spans="1:2" x14ac:dyDescent="0.25">
      <c r="A49" s="101" t="s">
        <v>852</v>
      </c>
      <c r="B49" s="500" t="s">
        <v>304</v>
      </c>
    </row>
    <row r="50" spans="1:2" x14ac:dyDescent="0.25">
      <c r="A50" s="101" t="s">
        <v>471</v>
      </c>
      <c r="B50" s="496" t="s">
        <v>216</v>
      </c>
    </row>
    <row r="51" spans="1:2" x14ac:dyDescent="0.25">
      <c r="A51" s="101" t="s">
        <v>842</v>
      </c>
      <c r="B51" s="497" t="s">
        <v>169</v>
      </c>
    </row>
    <row r="52" spans="1:2" x14ac:dyDescent="0.25">
      <c r="A52" s="101" t="s">
        <v>531</v>
      </c>
      <c r="B52" s="496" t="s">
        <v>530</v>
      </c>
    </row>
    <row r="53" spans="1:2" x14ac:dyDescent="0.25">
      <c r="A53" s="102" t="s">
        <v>24</v>
      </c>
      <c r="B53" s="497" t="s">
        <v>25</v>
      </c>
    </row>
    <row r="54" spans="1:2" x14ac:dyDescent="0.25">
      <c r="A54" s="102" t="s">
        <v>121</v>
      </c>
      <c r="B54" s="498" t="s">
        <v>26</v>
      </c>
    </row>
    <row r="55" spans="1:2" x14ac:dyDescent="0.25">
      <c r="A55" s="488" t="s">
        <v>338</v>
      </c>
      <c r="B55" s="496" t="s">
        <v>218</v>
      </c>
    </row>
    <row r="56" spans="1:2" x14ac:dyDescent="0.25">
      <c r="A56" s="101" t="s">
        <v>473</v>
      </c>
      <c r="B56" s="496" t="s">
        <v>219</v>
      </c>
    </row>
    <row r="57" spans="1:2" x14ac:dyDescent="0.25">
      <c r="A57" s="104" t="s">
        <v>441</v>
      </c>
      <c r="B57" s="497" t="s">
        <v>171</v>
      </c>
    </row>
    <row r="58" spans="1:2" x14ac:dyDescent="0.25">
      <c r="A58" s="104" t="s">
        <v>827</v>
      </c>
      <c r="B58" s="494" t="s">
        <v>237</v>
      </c>
    </row>
    <row r="59" spans="1:2" x14ac:dyDescent="0.25">
      <c r="A59" s="104" t="s">
        <v>474</v>
      </c>
      <c r="B59" s="496" t="s">
        <v>220</v>
      </c>
    </row>
    <row r="60" spans="1:2" x14ac:dyDescent="0.25">
      <c r="A60" s="104" t="s">
        <v>443</v>
      </c>
      <c r="B60" s="497" t="s">
        <v>173</v>
      </c>
    </row>
    <row r="61" spans="1:2" x14ac:dyDescent="0.25">
      <c r="A61" s="102" t="s">
        <v>27</v>
      </c>
      <c r="B61" s="497" t="s">
        <v>28</v>
      </c>
    </row>
    <row r="62" spans="1:2" x14ac:dyDescent="0.25">
      <c r="A62" s="489" t="s">
        <v>1191</v>
      </c>
      <c r="B62" s="497" t="s">
        <v>201</v>
      </c>
    </row>
    <row r="63" spans="1:2" x14ac:dyDescent="0.25">
      <c r="A63" s="101" t="s">
        <v>837</v>
      </c>
      <c r="B63" s="495" t="s">
        <v>238</v>
      </c>
    </row>
    <row r="64" spans="1:2" x14ac:dyDescent="0.25">
      <c r="A64" s="101" t="s">
        <v>818</v>
      </c>
      <c r="B64" s="497" t="s">
        <v>141</v>
      </c>
    </row>
    <row r="65" spans="1:2" x14ac:dyDescent="0.25">
      <c r="A65" s="101" t="s">
        <v>293</v>
      </c>
      <c r="B65" s="495" t="s">
        <v>294</v>
      </c>
    </row>
    <row r="66" spans="1:2" x14ac:dyDescent="0.25">
      <c r="A66" s="102" t="s">
        <v>131</v>
      </c>
      <c r="B66" s="498" t="s">
        <v>57</v>
      </c>
    </row>
    <row r="67" spans="1:2" x14ac:dyDescent="0.25">
      <c r="A67" s="101" t="s">
        <v>815</v>
      </c>
      <c r="B67" s="494" t="s">
        <v>300</v>
      </c>
    </row>
    <row r="68" spans="1:2" x14ac:dyDescent="0.25">
      <c r="A68" s="102" t="s">
        <v>125</v>
      </c>
      <c r="B68" s="498" t="s">
        <v>34</v>
      </c>
    </row>
    <row r="69" spans="1:2" x14ac:dyDescent="0.25">
      <c r="A69" s="101" t="s">
        <v>855</v>
      </c>
      <c r="B69" s="494" t="s">
        <v>319</v>
      </c>
    </row>
    <row r="70" spans="1:2" x14ac:dyDescent="0.25">
      <c r="A70" s="101" t="s">
        <v>759</v>
      </c>
      <c r="B70" s="494" t="s">
        <v>295</v>
      </c>
    </row>
    <row r="71" spans="1:2" x14ac:dyDescent="0.25">
      <c r="A71" s="101" t="s">
        <v>445</v>
      </c>
      <c r="B71" s="497" t="s">
        <v>175</v>
      </c>
    </row>
    <row r="72" spans="1:2" x14ac:dyDescent="0.25">
      <c r="A72" s="101" t="s">
        <v>446</v>
      </c>
      <c r="B72" s="497" t="s">
        <v>176</v>
      </c>
    </row>
    <row r="73" spans="1:2" x14ac:dyDescent="0.25">
      <c r="A73" s="103" t="s">
        <v>492</v>
      </c>
      <c r="B73" s="495" t="s">
        <v>253</v>
      </c>
    </row>
    <row r="74" spans="1:2" x14ac:dyDescent="0.25">
      <c r="A74" s="101" t="s">
        <v>447</v>
      </c>
      <c r="B74" s="497" t="s">
        <v>177</v>
      </c>
    </row>
    <row r="75" spans="1:2" x14ac:dyDescent="0.25">
      <c r="A75" s="101" t="s">
        <v>340</v>
      </c>
      <c r="B75" s="497" t="s">
        <v>142</v>
      </c>
    </row>
    <row r="76" spans="1:2" x14ac:dyDescent="0.25">
      <c r="A76" s="101" t="s">
        <v>822</v>
      </c>
      <c r="B76" s="501" t="s">
        <v>221</v>
      </c>
    </row>
    <row r="77" spans="1:2" x14ac:dyDescent="0.25">
      <c r="A77" s="102" t="s">
        <v>31</v>
      </c>
      <c r="B77" s="497" t="s">
        <v>32</v>
      </c>
    </row>
    <row r="78" spans="1:2" x14ac:dyDescent="0.25">
      <c r="A78" s="101" t="s">
        <v>79</v>
      </c>
      <c r="B78" s="496" t="s">
        <v>80</v>
      </c>
    </row>
    <row r="79" spans="1:2" x14ac:dyDescent="0.25">
      <c r="A79" s="101" t="s">
        <v>283</v>
      </c>
      <c r="B79" s="495" t="s">
        <v>284</v>
      </c>
    </row>
    <row r="80" spans="1:2" x14ac:dyDescent="0.25">
      <c r="A80" s="101" t="s">
        <v>475</v>
      </c>
      <c r="B80" s="496" t="s">
        <v>222</v>
      </c>
    </row>
    <row r="81" spans="1:2" x14ac:dyDescent="0.25">
      <c r="A81" s="101" t="s">
        <v>339</v>
      </c>
      <c r="B81" s="497" t="s">
        <v>143</v>
      </c>
    </row>
    <row r="82" spans="1:2" x14ac:dyDescent="0.25">
      <c r="A82" s="101" t="s">
        <v>448</v>
      </c>
      <c r="B82" s="497" t="s">
        <v>178</v>
      </c>
    </row>
    <row r="83" spans="1:2" x14ac:dyDescent="0.25">
      <c r="A83" s="101" t="s">
        <v>449</v>
      </c>
      <c r="B83" s="497" t="s">
        <v>179</v>
      </c>
    </row>
    <row r="84" spans="1:2" x14ac:dyDescent="0.25">
      <c r="A84" s="101" t="s">
        <v>482</v>
      </c>
      <c r="B84" s="495" t="s">
        <v>239</v>
      </c>
    </row>
    <row r="85" spans="1:2" x14ac:dyDescent="0.25">
      <c r="A85" s="101" t="s">
        <v>476</v>
      </c>
      <c r="B85" s="496" t="s">
        <v>223</v>
      </c>
    </row>
    <row r="86" spans="1:2" x14ac:dyDescent="0.25">
      <c r="A86" s="101" t="s">
        <v>760</v>
      </c>
      <c r="B86" s="495" t="s">
        <v>290</v>
      </c>
    </row>
    <row r="87" spans="1:2" x14ac:dyDescent="0.25">
      <c r="A87" s="101" t="s">
        <v>426</v>
      </c>
      <c r="B87" s="497" t="s">
        <v>144</v>
      </c>
    </row>
    <row r="88" spans="1:2" x14ac:dyDescent="0.25">
      <c r="A88" s="101" t="s">
        <v>823</v>
      </c>
      <c r="B88" s="501" t="s">
        <v>224</v>
      </c>
    </row>
    <row r="89" spans="1:2" x14ac:dyDescent="0.25">
      <c r="A89" s="101" t="s">
        <v>848</v>
      </c>
      <c r="B89" s="495" t="s">
        <v>100</v>
      </c>
    </row>
    <row r="90" spans="1:2" x14ac:dyDescent="0.25">
      <c r="A90" s="101" t="s">
        <v>810</v>
      </c>
      <c r="B90" s="494" t="s">
        <v>101</v>
      </c>
    </row>
    <row r="91" spans="1:2" x14ac:dyDescent="0.25">
      <c r="A91" s="101" t="s">
        <v>102</v>
      </c>
      <c r="B91" s="495" t="s">
        <v>103</v>
      </c>
    </row>
    <row r="92" spans="1:2" x14ac:dyDescent="0.25">
      <c r="A92" s="101" t="s">
        <v>341</v>
      </c>
      <c r="B92" s="497" t="s">
        <v>145</v>
      </c>
    </row>
    <row r="93" spans="1:2" x14ac:dyDescent="0.25">
      <c r="A93" s="103" t="s">
        <v>486</v>
      </c>
      <c r="B93" s="495" t="s">
        <v>244</v>
      </c>
    </row>
    <row r="94" spans="1:2" x14ac:dyDescent="0.25">
      <c r="A94" s="101" t="s">
        <v>846</v>
      </c>
      <c r="B94" s="495" t="s">
        <v>97</v>
      </c>
    </row>
    <row r="95" spans="1:2" x14ac:dyDescent="0.25">
      <c r="A95" s="102" t="s">
        <v>29</v>
      </c>
      <c r="B95" s="497" t="s">
        <v>30</v>
      </c>
    </row>
    <row r="96" spans="1:2" x14ac:dyDescent="0.25">
      <c r="A96" s="102" t="s">
        <v>61</v>
      </c>
      <c r="B96" s="497" t="s">
        <v>62</v>
      </c>
    </row>
    <row r="97" spans="1:2" x14ac:dyDescent="0.25">
      <c r="A97" s="491" t="s">
        <v>95</v>
      </c>
      <c r="B97" s="502" t="s">
        <v>96</v>
      </c>
    </row>
    <row r="98" spans="1:2" x14ac:dyDescent="0.25">
      <c r="A98" s="102" t="s">
        <v>126</v>
      </c>
      <c r="B98" s="498" t="s">
        <v>35</v>
      </c>
    </row>
    <row r="99" spans="1:2" x14ac:dyDescent="0.25">
      <c r="A99" s="101" t="s">
        <v>477</v>
      </c>
      <c r="B99" s="496" t="s">
        <v>225</v>
      </c>
    </row>
    <row r="100" spans="1:2" x14ac:dyDescent="0.25">
      <c r="A100" s="101" t="s">
        <v>104</v>
      </c>
      <c r="B100" s="495" t="s">
        <v>105</v>
      </c>
    </row>
    <row r="101" spans="1:2" x14ac:dyDescent="0.25">
      <c r="A101" s="490" t="s">
        <v>809</v>
      </c>
      <c r="B101" s="494" t="s">
        <v>250</v>
      </c>
    </row>
    <row r="102" spans="1:2" x14ac:dyDescent="0.25">
      <c r="A102" s="101" t="s">
        <v>342</v>
      </c>
      <c r="B102" s="497" t="s">
        <v>146</v>
      </c>
    </row>
    <row r="103" spans="1:2" x14ac:dyDescent="0.25">
      <c r="A103" s="490" t="s">
        <v>493</v>
      </c>
      <c r="B103" s="502" t="s">
        <v>254</v>
      </c>
    </row>
    <row r="104" spans="1:2" x14ac:dyDescent="0.25">
      <c r="A104" s="101" t="s">
        <v>470</v>
      </c>
      <c r="B104" s="496" t="s">
        <v>215</v>
      </c>
    </row>
    <row r="105" spans="1:2" x14ac:dyDescent="0.25">
      <c r="A105" s="101" t="s">
        <v>497</v>
      </c>
      <c r="B105" s="495" t="s">
        <v>262</v>
      </c>
    </row>
    <row r="106" spans="1:2" x14ac:dyDescent="0.25">
      <c r="A106" s="101" t="s">
        <v>436</v>
      </c>
      <c r="B106" s="497" t="s">
        <v>163</v>
      </c>
    </row>
    <row r="107" spans="1:2" x14ac:dyDescent="0.25">
      <c r="A107" s="101" t="s">
        <v>76</v>
      </c>
      <c r="B107" s="496" t="s">
        <v>77</v>
      </c>
    </row>
    <row r="108" spans="1:2" x14ac:dyDescent="0.25">
      <c r="A108" s="101" t="s">
        <v>437</v>
      </c>
      <c r="B108" s="497" t="s">
        <v>164</v>
      </c>
    </row>
    <row r="109" spans="1:2" x14ac:dyDescent="0.25">
      <c r="A109" s="101" t="s">
        <v>498</v>
      </c>
      <c r="B109" s="495" t="s">
        <v>263</v>
      </c>
    </row>
    <row r="110" spans="1:2" x14ac:dyDescent="0.25">
      <c r="A110" s="490" t="s">
        <v>488</v>
      </c>
      <c r="B110" s="502" t="s">
        <v>247</v>
      </c>
    </row>
    <row r="111" spans="1:2" x14ac:dyDescent="0.25">
      <c r="A111" s="101" t="s">
        <v>450</v>
      </c>
      <c r="B111" s="497" t="s">
        <v>180</v>
      </c>
    </row>
    <row r="112" spans="1:2" x14ac:dyDescent="0.25">
      <c r="A112" s="101" t="s">
        <v>854</v>
      </c>
      <c r="B112" s="495" t="s">
        <v>265</v>
      </c>
    </row>
    <row r="113" spans="1:2" x14ac:dyDescent="0.25">
      <c r="A113" s="101" t="s">
        <v>296</v>
      </c>
      <c r="B113" s="495" t="s">
        <v>297</v>
      </c>
    </row>
    <row r="114" spans="1:2" x14ac:dyDescent="0.25">
      <c r="A114" s="590" t="s">
        <v>814</v>
      </c>
      <c r="B114" s="494" t="s">
        <v>285</v>
      </c>
    </row>
    <row r="115" spans="1:2" x14ac:dyDescent="0.25">
      <c r="A115" s="493" t="s">
        <v>286</v>
      </c>
      <c r="B115" s="495" t="s">
        <v>287</v>
      </c>
    </row>
    <row r="116" spans="1:2" x14ac:dyDescent="0.25">
      <c r="A116" s="104" t="s">
        <v>481</v>
      </c>
      <c r="B116" s="495" t="s">
        <v>236</v>
      </c>
    </row>
    <row r="117" spans="1:2" x14ac:dyDescent="0.25">
      <c r="A117" s="101" t="s">
        <v>777</v>
      </c>
      <c r="B117" s="498" t="s">
        <v>167</v>
      </c>
    </row>
    <row r="118" spans="1:2" x14ac:dyDescent="0.25">
      <c r="A118" s="101" t="s">
        <v>440</v>
      </c>
      <c r="B118" s="497" t="s">
        <v>168</v>
      </c>
    </row>
    <row r="119" spans="1:2" x14ac:dyDescent="0.25">
      <c r="A119" s="488" t="s">
        <v>778</v>
      </c>
      <c r="B119" s="498" t="s">
        <v>170</v>
      </c>
    </row>
    <row r="120" spans="1:2" x14ac:dyDescent="0.25">
      <c r="A120" s="101" t="s">
        <v>499</v>
      </c>
      <c r="B120" s="495" t="s">
        <v>264</v>
      </c>
    </row>
    <row r="121" spans="1:2" x14ac:dyDescent="0.25">
      <c r="A121" s="104" t="s">
        <v>849</v>
      </c>
      <c r="B121" s="495" t="s">
        <v>106</v>
      </c>
    </row>
    <row r="122" spans="1:2" x14ac:dyDescent="0.25">
      <c r="A122" s="589" t="s">
        <v>64</v>
      </c>
      <c r="B122" s="497" t="s">
        <v>65</v>
      </c>
    </row>
    <row r="123" spans="1:2" x14ac:dyDescent="0.25">
      <c r="A123" s="104" t="s">
        <v>472</v>
      </c>
      <c r="B123" s="496" t="s">
        <v>217</v>
      </c>
    </row>
    <row r="124" spans="1:2" x14ac:dyDescent="0.25">
      <c r="A124" s="447" t="s">
        <v>487</v>
      </c>
      <c r="B124" s="502" t="s">
        <v>245</v>
      </c>
    </row>
    <row r="125" spans="1:2" x14ac:dyDescent="0.25">
      <c r="A125" s="104" t="s">
        <v>500</v>
      </c>
      <c r="B125" s="495" t="s">
        <v>266</v>
      </c>
    </row>
    <row r="126" spans="1:2" x14ac:dyDescent="0.25">
      <c r="A126" s="104" t="s">
        <v>451</v>
      </c>
      <c r="B126" s="497" t="s">
        <v>181</v>
      </c>
    </row>
    <row r="127" spans="1:2" x14ac:dyDescent="0.25">
      <c r="A127" s="589" t="s">
        <v>37</v>
      </c>
      <c r="B127" s="497" t="s">
        <v>38</v>
      </c>
    </row>
    <row r="128" spans="1:2" x14ac:dyDescent="0.25">
      <c r="A128" s="447" t="s">
        <v>343</v>
      </c>
      <c r="B128" s="502" t="s">
        <v>255</v>
      </c>
    </row>
    <row r="129" spans="1:2" x14ac:dyDescent="0.25">
      <c r="A129" s="104" t="s">
        <v>344</v>
      </c>
      <c r="B129" s="497" t="s">
        <v>182</v>
      </c>
    </row>
    <row r="130" spans="1:2" x14ac:dyDescent="0.25">
      <c r="A130" s="104" t="s">
        <v>737</v>
      </c>
      <c r="B130" s="497" t="s">
        <v>154</v>
      </c>
    </row>
    <row r="131" spans="1:2" x14ac:dyDescent="0.25">
      <c r="A131" s="291" t="s">
        <v>39</v>
      </c>
      <c r="B131" s="497" t="s">
        <v>40</v>
      </c>
    </row>
    <row r="132" spans="1:2" x14ac:dyDescent="0.25">
      <c r="A132" s="589" t="s">
        <v>41</v>
      </c>
      <c r="B132" s="497" t="s">
        <v>42</v>
      </c>
    </row>
    <row r="133" spans="1:2" x14ac:dyDescent="0.25">
      <c r="A133" s="104" t="s">
        <v>501</v>
      </c>
      <c r="B133" s="495" t="s">
        <v>267</v>
      </c>
    </row>
    <row r="134" spans="1:2" x14ac:dyDescent="0.25">
      <c r="A134" s="104" t="s">
        <v>452</v>
      </c>
      <c r="B134" s="497" t="s">
        <v>183</v>
      </c>
    </row>
    <row r="135" spans="1:2" x14ac:dyDescent="0.25">
      <c r="A135" s="104" t="s">
        <v>453</v>
      </c>
      <c r="B135" s="497" t="s">
        <v>184</v>
      </c>
    </row>
    <row r="136" spans="1:2" x14ac:dyDescent="0.25">
      <c r="A136" s="104" t="s">
        <v>811</v>
      </c>
      <c r="B136" s="494" t="s">
        <v>107</v>
      </c>
    </row>
    <row r="137" spans="1:2" x14ac:dyDescent="0.25">
      <c r="A137" s="104" t="s">
        <v>346</v>
      </c>
      <c r="B137" s="495" t="s">
        <v>268</v>
      </c>
    </row>
    <row r="138" spans="1:2" x14ac:dyDescent="0.25">
      <c r="A138" s="104" t="s">
        <v>454</v>
      </c>
      <c r="B138" s="497" t="s">
        <v>185</v>
      </c>
    </row>
    <row r="139" spans="1:2" x14ac:dyDescent="0.25">
      <c r="A139" s="589" t="s">
        <v>127</v>
      </c>
      <c r="B139" s="498" t="s">
        <v>45</v>
      </c>
    </row>
    <row r="140" spans="1:2" x14ac:dyDescent="0.25">
      <c r="A140" s="104" t="s">
        <v>71</v>
      </c>
      <c r="B140" s="498" t="s">
        <v>72</v>
      </c>
    </row>
    <row r="141" spans="1:2" x14ac:dyDescent="0.25">
      <c r="A141" s="104" t="s">
        <v>298</v>
      </c>
      <c r="B141" s="495" t="s">
        <v>299</v>
      </c>
    </row>
    <row r="142" spans="1:2" x14ac:dyDescent="0.25">
      <c r="A142" s="104" t="s">
        <v>455</v>
      </c>
      <c r="B142" s="497" t="s">
        <v>186</v>
      </c>
    </row>
    <row r="143" spans="1:2" x14ac:dyDescent="0.25">
      <c r="A143" s="104" t="s">
        <v>779</v>
      </c>
      <c r="B143" s="498" t="s">
        <v>187</v>
      </c>
    </row>
    <row r="144" spans="1:2" x14ac:dyDescent="0.25">
      <c r="A144" s="104" t="s">
        <v>81</v>
      </c>
      <c r="B144" s="496" t="s">
        <v>82</v>
      </c>
    </row>
    <row r="145" spans="1:2" x14ac:dyDescent="0.25">
      <c r="A145" s="104" t="s">
        <v>427</v>
      </c>
      <c r="B145" s="497" t="s">
        <v>148</v>
      </c>
    </row>
    <row r="146" spans="1:2" x14ac:dyDescent="0.25">
      <c r="A146" s="104" t="s">
        <v>502</v>
      </c>
      <c r="B146" s="495" t="s">
        <v>269</v>
      </c>
    </row>
    <row r="147" spans="1:2" x14ac:dyDescent="0.25">
      <c r="A147" s="104" t="s">
        <v>428</v>
      </c>
      <c r="B147" s="497" t="s">
        <v>149</v>
      </c>
    </row>
    <row r="148" spans="1:2" x14ac:dyDescent="0.25">
      <c r="A148" s="104" t="s">
        <v>345</v>
      </c>
      <c r="B148" s="496" t="s">
        <v>226</v>
      </c>
    </row>
    <row r="149" spans="1:2" x14ac:dyDescent="0.25">
      <c r="A149" s="104" t="s">
        <v>456</v>
      </c>
      <c r="B149" s="497" t="s">
        <v>188</v>
      </c>
    </row>
    <row r="150" spans="1:2" x14ac:dyDescent="0.25">
      <c r="A150" s="104" t="s">
        <v>503</v>
      </c>
      <c r="B150" s="495" t="s">
        <v>270</v>
      </c>
    </row>
    <row r="151" spans="1:2" x14ac:dyDescent="0.25">
      <c r="A151" s="104" t="s">
        <v>457</v>
      </c>
      <c r="B151" s="497" t="s">
        <v>189</v>
      </c>
    </row>
    <row r="152" spans="1:2" x14ac:dyDescent="0.25">
      <c r="A152" s="488" t="s">
        <v>301</v>
      </c>
      <c r="B152" s="495" t="s">
        <v>302</v>
      </c>
    </row>
    <row r="153" spans="1:2" x14ac:dyDescent="0.25">
      <c r="A153" s="104" t="s">
        <v>504</v>
      </c>
      <c r="B153" s="495" t="s">
        <v>271</v>
      </c>
    </row>
    <row r="154" spans="1:2" x14ac:dyDescent="0.25">
      <c r="A154" s="104" t="s">
        <v>761</v>
      </c>
      <c r="B154" s="494" t="s">
        <v>303</v>
      </c>
    </row>
    <row r="155" spans="1:2" x14ac:dyDescent="0.25">
      <c r="A155" s="104" t="s">
        <v>279</v>
      </c>
      <c r="B155" s="494" t="s">
        <v>117</v>
      </c>
    </row>
    <row r="156" spans="1:2" x14ac:dyDescent="0.25">
      <c r="A156" s="104" t="s">
        <v>829</v>
      </c>
      <c r="B156" s="501" t="s">
        <v>227</v>
      </c>
    </row>
    <row r="157" spans="1:2" x14ac:dyDescent="0.25">
      <c r="A157" s="291" t="s">
        <v>46</v>
      </c>
      <c r="B157" s="497" t="s">
        <v>47</v>
      </c>
    </row>
    <row r="158" spans="1:2" x14ac:dyDescent="0.25">
      <c r="A158" s="104" t="s">
        <v>458</v>
      </c>
      <c r="B158" s="497" t="s">
        <v>190</v>
      </c>
    </row>
    <row r="159" spans="1:2" x14ac:dyDescent="0.25">
      <c r="A159" s="104" t="s">
        <v>73</v>
      </c>
      <c r="B159" s="497" t="s">
        <v>74</v>
      </c>
    </row>
    <row r="160" spans="1:2" x14ac:dyDescent="0.25">
      <c r="A160" s="104" t="s">
        <v>305</v>
      </c>
      <c r="B160" s="495" t="s">
        <v>306</v>
      </c>
    </row>
    <row r="161" spans="1:2" x14ac:dyDescent="0.25">
      <c r="A161" s="104" t="s">
        <v>762</v>
      </c>
      <c r="B161" s="494" t="s">
        <v>308</v>
      </c>
    </row>
    <row r="162" spans="1:2" x14ac:dyDescent="0.25">
      <c r="A162" s="101" t="s">
        <v>1189</v>
      </c>
      <c r="B162" s="497" t="s">
        <v>147</v>
      </c>
    </row>
    <row r="163" spans="1:2" x14ac:dyDescent="0.25">
      <c r="A163" s="101" t="s">
        <v>291</v>
      </c>
      <c r="B163" s="495" t="s">
        <v>292</v>
      </c>
    </row>
    <row r="164" spans="1:2" x14ac:dyDescent="0.25">
      <c r="A164" s="102" t="s">
        <v>135</v>
      </c>
      <c r="B164" s="498" t="s">
        <v>63</v>
      </c>
    </row>
    <row r="165" spans="1:2" x14ac:dyDescent="0.25">
      <c r="A165" s="490" t="s">
        <v>807</v>
      </c>
      <c r="B165" s="494" t="s">
        <v>246</v>
      </c>
    </row>
    <row r="166" spans="1:2" x14ac:dyDescent="0.25">
      <c r="A166" s="588" t="s">
        <v>48</v>
      </c>
      <c r="B166" s="497" t="s">
        <v>49</v>
      </c>
    </row>
    <row r="167" spans="1:2" x14ac:dyDescent="0.25">
      <c r="A167" s="493" t="s">
        <v>505</v>
      </c>
      <c r="B167" s="495" t="s">
        <v>272</v>
      </c>
    </row>
    <row r="168" spans="1:2" x14ac:dyDescent="0.25">
      <c r="A168" s="447" t="s">
        <v>830</v>
      </c>
      <c r="B168" s="494" t="s">
        <v>256</v>
      </c>
    </row>
    <row r="169" spans="1:2" x14ac:dyDescent="0.25">
      <c r="A169" s="101" t="s">
        <v>309</v>
      </c>
      <c r="B169" s="495" t="s">
        <v>310</v>
      </c>
    </row>
    <row r="170" spans="1:2" x14ac:dyDescent="0.25">
      <c r="A170" s="104" t="s">
        <v>828</v>
      </c>
      <c r="B170" s="501" t="s">
        <v>228</v>
      </c>
    </row>
    <row r="171" spans="1:2" x14ac:dyDescent="0.25">
      <c r="A171" s="104" t="s">
        <v>816</v>
      </c>
      <c r="B171" s="494" t="s">
        <v>311</v>
      </c>
    </row>
    <row r="172" spans="1:2" x14ac:dyDescent="0.25">
      <c r="A172" s="104" t="s">
        <v>483</v>
      </c>
      <c r="B172" s="495" t="s">
        <v>240</v>
      </c>
    </row>
    <row r="173" spans="1:2" x14ac:dyDescent="0.25">
      <c r="A173" s="104" t="s">
        <v>484</v>
      </c>
      <c r="B173" s="495" t="s">
        <v>241</v>
      </c>
    </row>
    <row r="174" spans="1:2" x14ac:dyDescent="0.25">
      <c r="A174" s="104" t="s">
        <v>108</v>
      </c>
      <c r="B174" s="495" t="s">
        <v>109</v>
      </c>
    </row>
    <row r="175" spans="1:2" x14ac:dyDescent="0.25">
      <c r="A175" s="104" t="s">
        <v>851</v>
      </c>
      <c r="B175" s="494" t="s">
        <v>312</v>
      </c>
    </row>
    <row r="176" spans="1:2" x14ac:dyDescent="0.25">
      <c r="A176" s="291" t="s">
        <v>50</v>
      </c>
      <c r="B176" s="497" t="s">
        <v>51</v>
      </c>
    </row>
    <row r="177" spans="1:2" x14ac:dyDescent="0.25">
      <c r="A177" s="589" t="s">
        <v>129</v>
      </c>
      <c r="B177" s="498" t="s">
        <v>52</v>
      </c>
    </row>
    <row r="178" spans="1:2" x14ac:dyDescent="0.25">
      <c r="A178" s="104" t="s">
        <v>459</v>
      </c>
      <c r="B178" s="497" t="s">
        <v>191</v>
      </c>
    </row>
    <row r="179" spans="1:2" x14ac:dyDescent="0.25">
      <c r="A179" s="589" t="s">
        <v>53</v>
      </c>
      <c r="B179" s="497" t="s">
        <v>54</v>
      </c>
    </row>
    <row r="180" spans="1:2" x14ac:dyDescent="0.25">
      <c r="A180" s="589" t="s">
        <v>1190</v>
      </c>
      <c r="B180" s="497" t="s">
        <v>66</v>
      </c>
    </row>
    <row r="181" spans="1:2" x14ac:dyDescent="0.25">
      <c r="A181" s="104" t="s">
        <v>764</v>
      </c>
      <c r="B181" s="494" t="s">
        <v>320</v>
      </c>
    </row>
    <row r="182" spans="1:2" x14ac:dyDescent="0.25">
      <c r="A182" s="104" t="s">
        <v>460</v>
      </c>
      <c r="B182" s="497" t="s">
        <v>192</v>
      </c>
    </row>
    <row r="183" spans="1:2" x14ac:dyDescent="0.25">
      <c r="A183" s="104" t="s">
        <v>327</v>
      </c>
      <c r="B183" s="495" t="s">
        <v>328</v>
      </c>
    </row>
    <row r="184" spans="1:2" x14ac:dyDescent="0.25">
      <c r="A184" s="488" t="s">
        <v>430</v>
      </c>
      <c r="B184" s="497" t="s">
        <v>151</v>
      </c>
    </row>
    <row r="185" spans="1:2" x14ac:dyDescent="0.25">
      <c r="A185" s="104" t="s">
        <v>461</v>
      </c>
      <c r="B185" s="497" t="s">
        <v>193</v>
      </c>
    </row>
    <row r="186" spans="1:2" x14ac:dyDescent="0.25">
      <c r="A186" s="447" t="s">
        <v>489</v>
      </c>
      <c r="B186" s="495" t="s">
        <v>248</v>
      </c>
    </row>
    <row r="187" spans="1:2" x14ac:dyDescent="0.25">
      <c r="A187" s="589" t="s">
        <v>58</v>
      </c>
      <c r="B187" s="497" t="s">
        <v>59</v>
      </c>
    </row>
    <row r="188" spans="1:2" x14ac:dyDescent="0.25">
      <c r="A188" s="104" t="s">
        <v>462</v>
      </c>
      <c r="B188" s="497" t="s">
        <v>194</v>
      </c>
    </row>
    <row r="189" spans="1:2" x14ac:dyDescent="0.25">
      <c r="A189" s="104" t="s">
        <v>429</v>
      </c>
      <c r="B189" s="497" t="s">
        <v>150</v>
      </c>
    </row>
    <row r="190" spans="1:2" x14ac:dyDescent="0.25">
      <c r="A190" s="104" t="s">
        <v>780</v>
      </c>
      <c r="B190" s="498" t="s">
        <v>195</v>
      </c>
    </row>
    <row r="191" spans="1:2" x14ac:dyDescent="0.25">
      <c r="A191" s="104" t="s">
        <v>463</v>
      </c>
      <c r="B191" s="497" t="s">
        <v>196</v>
      </c>
    </row>
    <row r="192" spans="1:2" x14ac:dyDescent="0.25">
      <c r="A192" s="104" t="s">
        <v>464</v>
      </c>
      <c r="B192" s="497" t="s">
        <v>197</v>
      </c>
    </row>
    <row r="193" spans="1:2" x14ac:dyDescent="0.25">
      <c r="A193" s="104" t="s">
        <v>110</v>
      </c>
      <c r="B193" s="495" t="s">
        <v>111</v>
      </c>
    </row>
    <row r="194" spans="1:2" x14ac:dyDescent="0.25">
      <c r="A194" s="291" t="s">
        <v>838</v>
      </c>
      <c r="B194" s="497" t="s">
        <v>56</v>
      </c>
    </row>
    <row r="195" spans="1:2" x14ac:dyDescent="0.25">
      <c r="A195" s="589" t="s">
        <v>389</v>
      </c>
      <c r="B195" s="497" t="s">
        <v>55</v>
      </c>
    </row>
    <row r="196" spans="1:2" x14ac:dyDescent="0.25">
      <c r="A196" s="104" t="s">
        <v>465</v>
      </c>
      <c r="B196" s="497" t="s">
        <v>198</v>
      </c>
    </row>
    <row r="197" spans="1:2" x14ac:dyDescent="0.25">
      <c r="A197" s="589" t="s">
        <v>123</v>
      </c>
      <c r="B197" s="498" t="s">
        <v>33</v>
      </c>
    </row>
    <row r="198" spans="1:2" x14ac:dyDescent="0.25">
      <c r="A198" s="104" t="s">
        <v>506</v>
      </c>
      <c r="B198" s="495" t="s">
        <v>273</v>
      </c>
    </row>
    <row r="199" spans="1:2" x14ac:dyDescent="0.25">
      <c r="A199" s="104" t="s">
        <v>781</v>
      </c>
      <c r="B199" s="498" t="s">
        <v>199</v>
      </c>
    </row>
    <row r="200" spans="1:2" x14ac:dyDescent="0.25">
      <c r="A200" s="104" t="s">
        <v>478</v>
      </c>
      <c r="B200" s="496" t="s">
        <v>229</v>
      </c>
    </row>
    <row r="201" spans="1:2" x14ac:dyDescent="0.25">
      <c r="A201" s="104" t="s">
        <v>750</v>
      </c>
      <c r="B201" s="496" t="s">
        <v>230</v>
      </c>
    </row>
    <row r="202" spans="1:2" x14ac:dyDescent="0.25">
      <c r="A202" s="104" t="s">
        <v>820</v>
      </c>
      <c r="B202" s="503" t="s">
        <v>532</v>
      </c>
    </row>
    <row r="203" spans="1:2" x14ac:dyDescent="0.25">
      <c r="A203" s="104" t="s">
        <v>826</v>
      </c>
      <c r="B203" s="501" t="s">
        <v>231</v>
      </c>
    </row>
    <row r="204" spans="1:2" x14ac:dyDescent="0.25">
      <c r="A204" s="104" t="s">
        <v>843</v>
      </c>
      <c r="B204" s="504" t="s">
        <v>75</v>
      </c>
    </row>
    <row r="205" spans="1:2" x14ac:dyDescent="0.25">
      <c r="A205" s="104" t="s">
        <v>466</v>
      </c>
      <c r="B205" s="497" t="s">
        <v>200</v>
      </c>
    </row>
    <row r="206" spans="1:2" x14ac:dyDescent="0.25">
      <c r="A206" s="104" t="s">
        <v>317</v>
      </c>
      <c r="B206" s="495" t="s">
        <v>318</v>
      </c>
    </row>
    <row r="207" spans="1:2" x14ac:dyDescent="0.25">
      <c r="A207" s="104" t="s">
        <v>527</v>
      </c>
      <c r="B207" s="497" t="s">
        <v>526</v>
      </c>
    </row>
    <row r="208" spans="1:2" x14ac:dyDescent="0.25">
      <c r="A208" s="101" t="s">
        <v>485</v>
      </c>
      <c r="B208" s="495" t="s">
        <v>242</v>
      </c>
    </row>
    <row r="209" spans="1:2" x14ac:dyDescent="0.25">
      <c r="A209" s="490" t="s">
        <v>756</v>
      </c>
      <c r="B209" s="495" t="s">
        <v>257</v>
      </c>
    </row>
    <row r="210" spans="1:2" x14ac:dyDescent="0.25">
      <c r="A210" s="101" t="s">
        <v>507</v>
      </c>
      <c r="B210" s="495" t="s">
        <v>274</v>
      </c>
    </row>
    <row r="211" spans="1:2" x14ac:dyDescent="0.25">
      <c r="A211" s="101" t="s">
        <v>812</v>
      </c>
      <c r="B211" s="494" t="s">
        <v>112</v>
      </c>
    </row>
    <row r="212" spans="1:2" x14ac:dyDescent="0.25">
      <c r="A212" s="101" t="s">
        <v>782</v>
      </c>
      <c r="B212" s="498" t="s">
        <v>202</v>
      </c>
    </row>
    <row r="213" spans="1:2" x14ac:dyDescent="0.25">
      <c r="A213" s="101" t="s">
        <v>113</v>
      </c>
      <c r="B213" s="495" t="s">
        <v>114</v>
      </c>
    </row>
    <row r="214" spans="1:2" x14ac:dyDescent="0.25">
      <c r="A214" s="101" t="s">
        <v>813</v>
      </c>
      <c r="B214" s="494" t="s">
        <v>275</v>
      </c>
    </row>
    <row r="215" spans="1:2" x14ac:dyDescent="0.25">
      <c r="A215" s="101" t="s">
        <v>467</v>
      </c>
      <c r="B215" s="497" t="s">
        <v>203</v>
      </c>
    </row>
    <row r="216" spans="1:2" x14ac:dyDescent="0.25">
      <c r="A216" s="101" t="s">
        <v>765</v>
      </c>
      <c r="B216" s="495" t="s">
        <v>307</v>
      </c>
    </row>
    <row r="217" spans="1:2" x14ac:dyDescent="0.25">
      <c r="A217" s="101" t="s">
        <v>321</v>
      </c>
      <c r="B217" s="495" t="s">
        <v>322</v>
      </c>
    </row>
    <row r="218" spans="1:2" x14ac:dyDescent="0.25">
      <c r="A218" s="492" t="s">
        <v>479</v>
      </c>
      <c r="B218" s="496" t="s">
        <v>232</v>
      </c>
    </row>
    <row r="219" spans="1:2" x14ac:dyDescent="0.25">
      <c r="A219" s="104" t="s">
        <v>439</v>
      </c>
      <c r="B219" s="497" t="s">
        <v>166</v>
      </c>
    </row>
    <row r="220" spans="1:2" x14ac:dyDescent="0.25">
      <c r="A220" s="102" t="s">
        <v>1192</v>
      </c>
      <c r="B220" s="497" t="s">
        <v>23</v>
      </c>
    </row>
    <row r="221" spans="1:2" x14ac:dyDescent="0.25">
      <c r="A221" s="101" t="s">
        <v>155</v>
      </c>
      <c r="B221" s="497" t="s">
        <v>156</v>
      </c>
    </row>
    <row r="222" spans="1:2" x14ac:dyDescent="0.25">
      <c r="A222" s="102" t="s">
        <v>67</v>
      </c>
      <c r="B222" s="497" t="s">
        <v>68</v>
      </c>
    </row>
    <row r="223" spans="1:2" x14ac:dyDescent="0.25">
      <c r="A223" s="101" t="s">
        <v>508</v>
      </c>
      <c r="B223" s="495" t="s">
        <v>276</v>
      </c>
    </row>
    <row r="224" spans="1:2" x14ac:dyDescent="0.25">
      <c r="A224" s="101" t="s">
        <v>844</v>
      </c>
      <c r="B224" s="496" t="s">
        <v>233</v>
      </c>
    </row>
    <row r="225" spans="1:2" x14ac:dyDescent="0.25">
      <c r="A225" s="101" t="s">
        <v>323</v>
      </c>
      <c r="B225" s="495" t="s">
        <v>324</v>
      </c>
    </row>
    <row r="226" spans="1:2" x14ac:dyDescent="0.25">
      <c r="A226" s="101" t="s">
        <v>468</v>
      </c>
      <c r="B226" s="497" t="s">
        <v>204</v>
      </c>
    </row>
    <row r="227" spans="1:2" x14ac:dyDescent="0.25">
      <c r="A227" s="101" t="s">
        <v>431</v>
      </c>
      <c r="B227" s="497" t="s">
        <v>152</v>
      </c>
    </row>
    <row r="228" spans="1:2" x14ac:dyDescent="0.25">
      <c r="A228" s="102" t="s">
        <v>43</v>
      </c>
      <c r="B228" s="497" t="s">
        <v>44</v>
      </c>
    </row>
    <row r="229" spans="1:2" x14ac:dyDescent="0.25">
      <c r="A229" s="101" t="s">
        <v>90</v>
      </c>
      <c r="B229" s="495" t="s">
        <v>91</v>
      </c>
    </row>
    <row r="230" spans="1:2" x14ac:dyDescent="0.25">
      <c r="A230" s="101" t="s">
        <v>509</v>
      </c>
      <c r="B230" s="495" t="s">
        <v>277</v>
      </c>
    </row>
    <row r="231" spans="1:2" x14ac:dyDescent="0.25">
      <c r="A231" s="101" t="s">
        <v>325</v>
      </c>
      <c r="B231" s="495" t="s">
        <v>326</v>
      </c>
    </row>
    <row r="232" spans="1:2" x14ac:dyDescent="0.25">
      <c r="A232" s="101" t="s">
        <v>92</v>
      </c>
      <c r="B232" s="495" t="s">
        <v>93</v>
      </c>
    </row>
    <row r="233" spans="1:2" x14ac:dyDescent="0.25">
      <c r="A233" s="103" t="s">
        <v>808</v>
      </c>
      <c r="B233" s="494" t="s">
        <v>249</v>
      </c>
    </row>
    <row r="234" spans="1:2" x14ac:dyDescent="0.25">
      <c r="A234" s="101" t="s">
        <v>205</v>
      </c>
      <c r="B234" s="501" t="s">
        <v>78</v>
      </c>
    </row>
    <row r="235" spans="1:2" x14ac:dyDescent="0.25">
      <c r="A235" s="102" t="s">
        <v>133</v>
      </c>
      <c r="B235" s="498" t="s">
        <v>60</v>
      </c>
    </row>
    <row r="236" spans="1:2" x14ac:dyDescent="0.25">
      <c r="A236" s="101" t="s">
        <v>510</v>
      </c>
      <c r="B236" s="495" t="s">
        <v>278</v>
      </c>
    </row>
    <row r="237" spans="1:2" x14ac:dyDescent="0.25">
      <c r="A237" s="101" t="s">
        <v>766</v>
      </c>
      <c r="B237" s="494" t="s">
        <v>329</v>
      </c>
    </row>
    <row r="238" spans="1:2" x14ac:dyDescent="0.25">
      <c r="A238" s="101" t="s">
        <v>288</v>
      </c>
      <c r="B238" s="495" t="s">
        <v>289</v>
      </c>
    </row>
    <row r="239" spans="1:2" x14ac:dyDescent="0.25">
      <c r="A239" s="101" t="s">
        <v>438</v>
      </c>
      <c r="B239" s="497" t="s">
        <v>165</v>
      </c>
    </row>
    <row r="240" spans="1:2" x14ac:dyDescent="0.25">
      <c r="A240" s="102" t="s">
        <v>840</v>
      </c>
      <c r="B240" s="497" t="s">
        <v>36</v>
      </c>
    </row>
    <row r="241" spans="1:1" x14ac:dyDescent="0.25">
      <c r="A241" s="487"/>
    </row>
    <row r="242" spans="1:1" x14ac:dyDescent="0.25">
      <c r="A242" s="487"/>
    </row>
    <row r="243" spans="1:1" x14ac:dyDescent="0.25">
      <c r="A243" s="487"/>
    </row>
    <row r="244" spans="1:1" x14ac:dyDescent="0.25">
      <c r="A244" s="487"/>
    </row>
    <row r="245" spans="1:1" x14ac:dyDescent="0.25">
      <c r="A245" s="487"/>
    </row>
    <row r="246" spans="1:1" x14ac:dyDescent="0.25">
      <c r="A246" s="487"/>
    </row>
    <row r="247" spans="1:1" x14ac:dyDescent="0.25">
      <c r="A247" s="487"/>
    </row>
    <row r="248" spans="1:1" x14ac:dyDescent="0.25">
      <c r="A248" s="487"/>
    </row>
    <row r="249" spans="1:1" x14ac:dyDescent="0.25">
      <c r="A249" s="487"/>
    </row>
    <row r="250" spans="1:1" x14ac:dyDescent="0.25">
      <c r="A250" s="487"/>
    </row>
    <row r="251" spans="1:1" x14ac:dyDescent="0.25">
      <c r="A251" s="487"/>
    </row>
  </sheetData>
  <sortState xmlns:xlrd2="http://schemas.microsoft.com/office/spreadsheetml/2017/richdata2" ref="A8:B240">
    <sortCondition ref="A8:A240"/>
  </sortState>
  <hyperlinks>
    <hyperlink ref="B235" location="CNTR_GB" display="GB" xr:uid="{00000000-0004-0000-0C00-000000000000}"/>
    <hyperlink ref="B164" location="CNTR_NO" display="NO" xr:uid="{00000000-0004-0000-0C00-000001000000}"/>
    <hyperlink ref="B54" location="CNTR_DE" display="DE" xr:uid="{00000000-0004-0000-0C00-000002000000}"/>
    <hyperlink ref="B197" location="CNTR_ES" display="ES" xr:uid="{00000000-0004-0000-0C00-000003000000}"/>
    <hyperlink ref="B68" location="CNTR_FR" display="FR" xr:uid="{00000000-0004-0000-0C00-000004000000}"/>
    <hyperlink ref="B98" location="CNTR_IT" display="IT" xr:uid="{00000000-0004-0000-0C00-000005000000}"/>
    <hyperlink ref="B139" location="CNTR_MT" display="MT" xr:uid="{00000000-0004-0000-0C00-000006000000}"/>
    <hyperlink ref="B177" location="CNTR_PT" display="PT" xr:uid="{00000000-0004-0000-0C00-000007000000}"/>
    <hyperlink ref="B66" location="CNTR_FI" display="FI" xr:uid="{00000000-0004-0000-0C00-000008000000}"/>
    <hyperlink ref="B140" location="CNTR_MA" display="MA" xr:uid="{00000000-0004-0000-0C00-000009000000}"/>
    <hyperlink ref="B14" location="CNTR_AO" display="AO" xr:uid="{00000000-0004-0000-0C00-00000A000000}"/>
    <hyperlink ref="B41" location="CNTR_IO" display="IO" xr:uid="{00000000-0004-0000-0C00-00000B000000}"/>
    <hyperlink ref="B117" location="CNTR_KM" display="KM" xr:uid="{00000000-0004-0000-0C00-00000C000000}"/>
    <hyperlink ref="B119" location="CNTR_CD" display="CD" xr:uid="{00000000-0004-0000-0C00-00000D000000}"/>
    <hyperlink ref="B143" location="CNTR_MU" display="MU" xr:uid="{00000000-0004-0000-0C00-00000E000000}"/>
    <hyperlink ref="B190" location="CNTR_SC" display="SC" xr:uid="{00000000-0004-0000-0C00-00000F000000}"/>
    <hyperlink ref="B199" location="CNTR_SH" display="SH" xr:uid="{00000000-0004-0000-0C00-000010000000}"/>
    <hyperlink ref="B212" location="CNTR_TZ" display="TZ" xr:uid="{00000000-0004-0000-0C00-000011000000}"/>
    <hyperlink ref="B234" location="CNTR_US" display="US" xr:uid="{00000000-0004-0000-0C00-000012000000}"/>
    <hyperlink ref="B76" location="CNTR_GD" display="GD" xr:uid="{00000000-0004-0000-0C00-000013000000}"/>
    <hyperlink ref="B88" location="CNTR_HN" display="HN" xr:uid="{00000000-0004-0000-0C00-000014000000}"/>
    <hyperlink ref="B156" location="CNTR_NI" display="NI" xr:uid="{00000000-0004-0000-0C00-000015000000}"/>
    <hyperlink ref="B170" location="CNTR_PA" display="PA" xr:uid="{00000000-0004-0000-0C00-000016000000}"/>
    <hyperlink ref="B203" location="CNTR_VC" display="VC" xr:uid="{00000000-0004-0000-0C00-000017000000}"/>
    <hyperlink ref="B202" location="CNTR_SX" display="SX" xr:uid="{00000000-0004-0000-0C00-000018000000}"/>
    <hyperlink ref="B58" location="CNTR_EC" display="EC" xr:uid="{00000000-0004-0000-0C00-000019000000}"/>
    <hyperlink ref="B101" location="CNTR_YE" display="YE" xr:uid="{00000000-0004-0000-0C00-00001A000000}"/>
    <hyperlink ref="B165" location="CNTR_OM" display="OM" xr:uid="{00000000-0004-0000-0C00-00001B000000}"/>
    <hyperlink ref="B233" location="CNTR_AE" display="AE" xr:uid="{00000000-0004-0000-0C00-00001C000000}"/>
    <hyperlink ref="B168" location="CNTR_PS" display="PS" xr:uid="{00000000-0004-0000-0C00-00001D000000}"/>
    <hyperlink ref="B90" location="CNTR_IN" display="IN" xr:uid="{00000000-0004-0000-0C00-00001E000000}"/>
    <hyperlink ref="B136" location="CNTR_MY" display="MY" xr:uid="{00000000-0004-0000-0C00-00001F000000}"/>
    <hyperlink ref="B211" location="CNTR_TW" display="TW" xr:uid="{00000000-0004-0000-0C00-000020000000}"/>
    <hyperlink ref="B214" location="CNTR_TL" display="TL" xr:uid="{00000000-0004-0000-0C00-000021000000}"/>
    <hyperlink ref="B238" location="CNTR_NZ" display="NZ" xr:uid="{00000000-0004-0000-0C00-000022000000}"/>
    <hyperlink ref="B67" location="CNTR_FM" display="FM" xr:uid="{00000000-0004-0000-0C00-000023000000}"/>
    <hyperlink ref="B155" location="CNTR_NZ" display="NZ" xr:uid="{00000000-0004-0000-0C00-000024000000}"/>
    <hyperlink ref="B171" location="CNTR_PG" display="PG" xr:uid="{00000000-0004-0000-0C00-000025000000}"/>
    <hyperlink ref="B237" location="CNTR_WF" display="WF" xr:uid="{00000000-0004-0000-0C00-000026000000}"/>
    <hyperlink ref="B181" location="CNTR_SB" display="SB" xr:uid="{00000000-0004-0000-0C00-000027000000}"/>
    <hyperlink ref="B175" location="CNTR_PN" display="PN" xr:uid="{00000000-0004-0000-0C00-000028000000}"/>
    <hyperlink ref="B161" location="CNTR_MP" display="MP" xr:uid="{00000000-0004-0000-0C00-000029000000}"/>
    <hyperlink ref="B154" location="CNTR_NC" display="NC" xr:uid="{00000000-0004-0000-0C00-00002A000000}"/>
    <hyperlink ref="B70" location="CNTR_PF" display="PF" xr:uid="{00000000-0004-0000-0C00-00002B000000}"/>
    <hyperlink ref="B69" location="CNTR_TF" display="TF" xr:uid="{00000000-0004-0000-0C00-00002C000000}"/>
    <hyperlink ref="B114" location="CNTR_UM" display="UM" xr:uid="{00000000-0004-0000-0C00-00002D000000}"/>
  </hyperlink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dimension ref="A1:L76"/>
  <sheetViews>
    <sheetView showGridLines="0" showRowColHeaders="0" zoomScale="80" zoomScaleNormal="80" zoomScaleSheetLayoutView="40" workbookViewId="0">
      <selection activeCell="A3" sqref="A3:C3"/>
    </sheetView>
  </sheetViews>
  <sheetFormatPr baseColWidth="10" defaultColWidth="9.1796875" defaultRowHeight="14" x14ac:dyDescent="0.3"/>
  <cols>
    <col min="1" max="1" width="65.26953125" style="54" customWidth="1"/>
    <col min="2" max="2" width="8.453125" style="55" bestFit="1" customWidth="1"/>
    <col min="3" max="3" width="97.26953125" style="56" customWidth="1"/>
    <col min="4" max="4" width="1.1796875" style="53" customWidth="1"/>
    <col min="5" max="5" width="80" style="53" customWidth="1"/>
    <col min="6" max="16384" width="9.1796875" style="53"/>
  </cols>
  <sheetData>
    <row r="1" spans="1:5" ht="15.5" x14ac:dyDescent="0.35">
      <c r="A1" s="51"/>
      <c r="B1" s="52"/>
      <c r="C1" s="325" t="s">
        <v>921</v>
      </c>
    </row>
    <row r="2" spans="1:5" ht="72" customHeight="1" x14ac:dyDescent="0.4">
      <c r="A2" s="1001" t="s">
        <v>869</v>
      </c>
      <c r="B2" s="1001"/>
      <c r="C2" s="1001"/>
    </row>
    <row r="3" spans="1:5" ht="20.25" customHeight="1" x14ac:dyDescent="0.3">
      <c r="A3" s="1002" t="s">
        <v>374</v>
      </c>
      <c r="B3" s="1002"/>
      <c r="C3" s="1002"/>
    </row>
    <row r="4" spans="1:5" ht="15.75" hidden="1" customHeight="1" x14ac:dyDescent="0.3">
      <c r="A4" s="123"/>
      <c r="B4" s="69"/>
    </row>
    <row r="5" spans="1:5" ht="15.75" hidden="1" customHeight="1" x14ac:dyDescent="0.3">
      <c r="A5" s="123"/>
      <c r="B5" s="69"/>
    </row>
    <row r="6" spans="1:5" ht="15.75" hidden="1" customHeight="1" x14ac:dyDescent="0.3">
      <c r="A6" s="123"/>
    </row>
    <row r="8" spans="1:5" ht="20" x14ac:dyDescent="0.3">
      <c r="A8" s="71"/>
      <c r="E8" s="269"/>
    </row>
    <row r="9" spans="1:5" x14ac:dyDescent="0.3">
      <c r="E9" s="270"/>
    </row>
    <row r="10" spans="1:5" x14ac:dyDescent="0.3">
      <c r="A10" s="95" t="s">
        <v>412</v>
      </c>
      <c r="E10" s="271"/>
    </row>
    <row r="11" spans="1:5" x14ac:dyDescent="0.3">
      <c r="A11" s="74" t="s">
        <v>17</v>
      </c>
      <c r="E11" s="271"/>
    </row>
    <row r="12" spans="1:5" ht="36.75" customHeight="1" x14ac:dyDescent="0.35">
      <c r="A12" s="122" t="s">
        <v>119</v>
      </c>
      <c r="B12" s="122" t="s">
        <v>2</v>
      </c>
      <c r="C12" s="122" t="s">
        <v>120</v>
      </c>
    </row>
    <row r="13" spans="1:5" ht="15.5" x14ac:dyDescent="0.3">
      <c r="A13" s="67"/>
      <c r="B13" s="72"/>
      <c r="C13" s="67"/>
    </row>
    <row r="14" spans="1:5" s="73" customFormat="1" ht="35.15" customHeight="1" x14ac:dyDescent="0.3">
      <c r="A14" s="133" t="s">
        <v>399</v>
      </c>
      <c r="B14" s="133" t="s">
        <v>18</v>
      </c>
      <c r="C14" s="308"/>
      <c r="D14" s="132"/>
    </row>
    <row r="15" spans="1:5" ht="7.5" customHeight="1" x14ac:dyDescent="0.3">
      <c r="B15" s="54"/>
      <c r="C15" s="54"/>
    </row>
    <row r="16" spans="1:5" x14ac:dyDescent="0.3">
      <c r="A16" s="125" t="s">
        <v>121</v>
      </c>
      <c r="B16" s="125" t="s">
        <v>26</v>
      </c>
      <c r="C16" s="125" t="s">
        <v>122</v>
      </c>
    </row>
    <row r="17" spans="1:12" x14ac:dyDescent="0.3">
      <c r="A17" s="126" t="s">
        <v>131</v>
      </c>
      <c r="B17" s="126" t="s">
        <v>57</v>
      </c>
      <c r="C17" s="126" t="s">
        <v>132</v>
      </c>
    </row>
    <row r="18" spans="1:12" ht="28.5" customHeight="1" x14ac:dyDescent="0.3">
      <c r="A18" s="126" t="s">
        <v>125</v>
      </c>
      <c r="B18" s="126" t="s">
        <v>34</v>
      </c>
      <c r="C18" s="126" t="s">
        <v>824</v>
      </c>
    </row>
    <row r="19" spans="1:12" x14ac:dyDescent="0.3">
      <c r="A19" s="126" t="s">
        <v>126</v>
      </c>
      <c r="B19" s="126" t="s">
        <v>35</v>
      </c>
      <c r="C19" s="126" t="s">
        <v>1193</v>
      </c>
    </row>
    <row r="20" spans="1:12" x14ac:dyDescent="0.3">
      <c r="A20" s="126" t="s">
        <v>127</v>
      </c>
      <c r="B20" s="126" t="s">
        <v>45</v>
      </c>
      <c r="C20" s="126" t="s">
        <v>128</v>
      </c>
    </row>
    <row r="21" spans="1:12" x14ac:dyDescent="0.3">
      <c r="A21" s="126" t="s">
        <v>135</v>
      </c>
      <c r="B21" s="126" t="s">
        <v>63</v>
      </c>
      <c r="C21" s="126" t="s">
        <v>136</v>
      </c>
    </row>
    <row r="22" spans="1:12" x14ac:dyDescent="0.3">
      <c r="A22" s="126" t="s">
        <v>129</v>
      </c>
      <c r="B22" s="126" t="s">
        <v>52</v>
      </c>
      <c r="C22" s="126" t="s">
        <v>130</v>
      </c>
    </row>
    <row r="23" spans="1:12" x14ac:dyDescent="0.3">
      <c r="A23" s="126" t="s">
        <v>123</v>
      </c>
      <c r="B23" s="126" t="s">
        <v>33</v>
      </c>
      <c r="C23" s="126" t="s">
        <v>124</v>
      </c>
    </row>
    <row r="24" spans="1:12" x14ac:dyDescent="0.3">
      <c r="A24" s="126" t="s">
        <v>133</v>
      </c>
      <c r="B24" s="126" t="s">
        <v>60</v>
      </c>
      <c r="C24" s="126" t="s">
        <v>134</v>
      </c>
    </row>
    <row r="25" spans="1:12" s="56" customFormat="1" ht="7.5" customHeight="1" x14ac:dyDescent="0.3">
      <c r="A25" s="54"/>
      <c r="B25" s="70"/>
      <c r="C25" s="141"/>
      <c r="D25" s="53"/>
      <c r="E25" s="53"/>
      <c r="F25" s="53"/>
      <c r="G25" s="53"/>
      <c r="H25" s="53"/>
      <c r="I25" s="53"/>
      <c r="J25" s="53"/>
      <c r="K25" s="53"/>
      <c r="L25" s="53"/>
    </row>
    <row r="26" spans="1:12" s="73" customFormat="1" ht="35.15" customHeight="1" x14ac:dyDescent="0.3">
      <c r="A26" s="133" t="s">
        <v>413</v>
      </c>
      <c r="B26" s="133" t="s">
        <v>83</v>
      </c>
      <c r="C26" s="133"/>
      <c r="D26" s="132"/>
    </row>
    <row r="27" spans="1:12" ht="7.5" customHeight="1" x14ac:dyDescent="0.3">
      <c r="B27" s="54"/>
      <c r="C27" s="54"/>
    </row>
    <row r="28" spans="1:12" x14ac:dyDescent="0.3">
      <c r="A28" s="125" t="s">
        <v>71</v>
      </c>
      <c r="B28" s="125" t="s">
        <v>72</v>
      </c>
      <c r="C28" s="125" t="s">
        <v>411</v>
      </c>
      <c r="D28" s="135"/>
      <c r="E28" s="130"/>
    </row>
    <row r="29" spans="1:12" x14ac:dyDescent="0.3">
      <c r="A29" s="141" t="s">
        <v>775</v>
      </c>
      <c r="B29" s="127" t="s">
        <v>157</v>
      </c>
      <c r="C29" s="141" t="s">
        <v>783</v>
      </c>
    </row>
    <row r="30" spans="1:12" x14ac:dyDescent="0.3">
      <c r="A30" s="134" t="s">
        <v>776</v>
      </c>
      <c r="B30" s="131" t="s">
        <v>160</v>
      </c>
      <c r="C30" s="134" t="s">
        <v>819</v>
      </c>
      <c r="D30" s="135"/>
      <c r="E30" s="130"/>
    </row>
    <row r="31" spans="1:12" x14ac:dyDescent="0.3">
      <c r="A31" s="134" t="s">
        <v>777</v>
      </c>
      <c r="B31" s="131" t="s">
        <v>167</v>
      </c>
      <c r="C31" s="134" t="s">
        <v>784</v>
      </c>
      <c r="D31" s="135"/>
      <c r="E31" s="130"/>
    </row>
    <row r="32" spans="1:12" x14ac:dyDescent="0.3">
      <c r="A32" s="134" t="s">
        <v>778</v>
      </c>
      <c r="B32" s="131" t="s">
        <v>170</v>
      </c>
      <c r="C32" s="134" t="s">
        <v>785</v>
      </c>
      <c r="D32" s="135"/>
      <c r="E32" s="130"/>
    </row>
    <row r="33" spans="1:5" x14ac:dyDescent="0.3">
      <c r="A33" s="134" t="s">
        <v>779</v>
      </c>
      <c r="B33" s="131" t="s">
        <v>187</v>
      </c>
      <c r="C33" s="134" t="s">
        <v>786</v>
      </c>
      <c r="D33" s="135"/>
      <c r="E33" s="130"/>
    </row>
    <row r="34" spans="1:5" ht="28" x14ac:dyDescent="0.3">
      <c r="A34" s="134" t="s">
        <v>780</v>
      </c>
      <c r="B34" s="131" t="s">
        <v>195</v>
      </c>
      <c r="C34" s="134" t="s">
        <v>825</v>
      </c>
      <c r="D34" s="135"/>
      <c r="E34" s="130"/>
    </row>
    <row r="35" spans="1:5" x14ac:dyDescent="0.3">
      <c r="A35" s="134" t="s">
        <v>781</v>
      </c>
      <c r="B35" s="131" t="s">
        <v>199</v>
      </c>
      <c r="C35" s="134" t="s">
        <v>787</v>
      </c>
      <c r="D35" s="135"/>
      <c r="E35" s="130"/>
    </row>
    <row r="36" spans="1:5" x14ac:dyDescent="0.3">
      <c r="A36" s="134" t="s">
        <v>782</v>
      </c>
      <c r="B36" s="131" t="s">
        <v>202</v>
      </c>
      <c r="C36" s="134" t="s">
        <v>790</v>
      </c>
      <c r="D36" s="135"/>
      <c r="E36" s="130"/>
    </row>
    <row r="37" spans="1:5" ht="7.5" customHeight="1" x14ac:dyDescent="0.3">
      <c r="B37" s="70"/>
      <c r="C37" s="54"/>
    </row>
    <row r="38" spans="1:5" s="73" customFormat="1" ht="35.15" customHeight="1" x14ac:dyDescent="0.3">
      <c r="A38" s="133" t="s">
        <v>400</v>
      </c>
      <c r="B38" s="133" t="s">
        <v>118</v>
      </c>
      <c r="C38" s="133"/>
      <c r="D38" s="132"/>
    </row>
    <row r="39" spans="1:5" ht="7.5" customHeight="1" x14ac:dyDescent="0.3">
      <c r="B39" s="54"/>
      <c r="C39" s="54"/>
    </row>
    <row r="40" spans="1:5" x14ac:dyDescent="0.3">
      <c r="A40" s="125" t="s">
        <v>205</v>
      </c>
      <c r="B40" s="125" t="s">
        <v>78</v>
      </c>
      <c r="C40" s="125" t="s">
        <v>206</v>
      </c>
      <c r="D40" s="54"/>
    </row>
    <row r="41" spans="1:5" x14ac:dyDescent="0.3">
      <c r="A41" s="125" t="s">
        <v>822</v>
      </c>
      <c r="B41" s="129" t="s">
        <v>221</v>
      </c>
      <c r="C41" s="126" t="s">
        <v>788</v>
      </c>
      <c r="D41" s="54"/>
      <c r="E41" s="128"/>
    </row>
    <row r="42" spans="1:5" x14ac:dyDescent="0.3">
      <c r="A42" s="126" t="s">
        <v>823</v>
      </c>
      <c r="B42" s="129" t="s">
        <v>224</v>
      </c>
      <c r="C42" s="126" t="s">
        <v>789</v>
      </c>
      <c r="D42" s="54"/>
      <c r="E42" s="128"/>
    </row>
    <row r="43" spans="1:5" x14ac:dyDescent="0.3">
      <c r="A43" s="126" t="s">
        <v>829</v>
      </c>
      <c r="B43" s="129" t="s">
        <v>227</v>
      </c>
      <c r="C43" s="126" t="s">
        <v>791</v>
      </c>
      <c r="D43" s="54"/>
      <c r="E43" s="128"/>
    </row>
    <row r="44" spans="1:5" x14ac:dyDescent="0.3">
      <c r="A44" s="126" t="s">
        <v>828</v>
      </c>
      <c r="B44" s="129" t="s">
        <v>228</v>
      </c>
      <c r="C44" s="126" t="s">
        <v>792</v>
      </c>
      <c r="D44" s="54"/>
      <c r="E44" s="128"/>
    </row>
    <row r="45" spans="1:5" x14ac:dyDescent="0.3">
      <c r="A45" s="126" t="s">
        <v>820</v>
      </c>
      <c r="B45" s="129" t="s">
        <v>532</v>
      </c>
      <c r="C45" s="126" t="s">
        <v>821</v>
      </c>
      <c r="D45" s="54"/>
      <c r="E45" s="128"/>
    </row>
    <row r="46" spans="1:5" x14ac:dyDescent="0.3">
      <c r="A46" s="126" t="s">
        <v>826</v>
      </c>
      <c r="B46" s="129" t="s">
        <v>231</v>
      </c>
      <c r="C46" s="126" t="s">
        <v>793</v>
      </c>
      <c r="D46" s="54"/>
      <c r="E46" s="128"/>
    </row>
    <row r="47" spans="1:5" x14ac:dyDescent="0.3">
      <c r="A47" s="126" t="s">
        <v>827</v>
      </c>
      <c r="B47" s="129" t="s">
        <v>237</v>
      </c>
      <c r="C47" s="126" t="s">
        <v>794</v>
      </c>
    </row>
    <row r="48" spans="1:5" ht="7.5" customHeight="1" x14ac:dyDescent="0.3">
      <c r="B48" s="70"/>
      <c r="C48" s="54"/>
    </row>
    <row r="49" spans="1:4" s="73" customFormat="1" ht="35.15" customHeight="1" x14ac:dyDescent="0.3">
      <c r="A49" s="133" t="s">
        <v>401</v>
      </c>
      <c r="B49" s="133" t="s">
        <v>963</v>
      </c>
      <c r="C49" s="133"/>
      <c r="D49" s="132"/>
    </row>
    <row r="50" spans="1:4" ht="7.5" customHeight="1" x14ac:dyDescent="0.3">
      <c r="B50" s="54"/>
      <c r="C50" s="54"/>
    </row>
    <row r="51" spans="1:4" x14ac:dyDescent="0.3">
      <c r="A51" s="125" t="s">
        <v>809</v>
      </c>
      <c r="B51" s="136" t="s">
        <v>250</v>
      </c>
      <c r="C51" s="125" t="s">
        <v>797</v>
      </c>
      <c r="D51" s="135"/>
    </row>
    <row r="52" spans="1:4" x14ac:dyDescent="0.3">
      <c r="A52" s="126" t="s">
        <v>807</v>
      </c>
      <c r="B52" s="126" t="s">
        <v>246</v>
      </c>
      <c r="C52" s="126" t="s">
        <v>795</v>
      </c>
      <c r="D52" s="124"/>
    </row>
    <row r="53" spans="1:4" x14ac:dyDescent="0.3">
      <c r="A53" s="126" t="s">
        <v>830</v>
      </c>
      <c r="B53" s="129" t="s">
        <v>256</v>
      </c>
      <c r="C53" s="126" t="s">
        <v>798</v>
      </c>
    </row>
    <row r="54" spans="1:4" x14ac:dyDescent="0.3">
      <c r="A54" s="126" t="s">
        <v>808</v>
      </c>
      <c r="B54" s="129" t="s">
        <v>249</v>
      </c>
      <c r="C54" s="126" t="s">
        <v>796</v>
      </c>
      <c r="D54" s="124"/>
    </row>
    <row r="55" spans="1:4" x14ac:dyDescent="0.3">
      <c r="A55" s="54" t="s">
        <v>810</v>
      </c>
      <c r="B55" s="70" t="s">
        <v>101</v>
      </c>
      <c r="C55" s="54" t="s">
        <v>799</v>
      </c>
    </row>
    <row r="56" spans="1:4" hidden="1" x14ac:dyDescent="0.3">
      <c r="B56" s="70"/>
      <c r="C56" s="54"/>
    </row>
    <row r="57" spans="1:4" x14ac:dyDescent="0.3">
      <c r="A57" s="126" t="s">
        <v>811</v>
      </c>
      <c r="B57" s="129" t="s">
        <v>107</v>
      </c>
      <c r="C57" s="126" t="s">
        <v>800</v>
      </c>
      <c r="D57" s="135"/>
    </row>
    <row r="58" spans="1:4" hidden="1" x14ac:dyDescent="0.3">
      <c r="B58" s="70"/>
      <c r="C58" s="54"/>
    </row>
    <row r="59" spans="1:4" x14ac:dyDescent="0.3">
      <c r="A59" s="125" t="s">
        <v>812</v>
      </c>
      <c r="B59" s="136" t="s">
        <v>112</v>
      </c>
      <c r="C59" s="125" t="s">
        <v>801</v>
      </c>
    </row>
    <row r="60" spans="1:4" x14ac:dyDescent="0.3">
      <c r="A60" s="126" t="s">
        <v>813</v>
      </c>
      <c r="B60" s="129" t="s">
        <v>275</v>
      </c>
      <c r="C60" s="126" t="s">
        <v>802</v>
      </c>
    </row>
    <row r="61" spans="1:4" ht="7.5" customHeight="1" x14ac:dyDescent="0.3">
      <c r="B61" s="70"/>
      <c r="C61" s="54"/>
      <c r="D61" s="96"/>
    </row>
    <row r="62" spans="1:4" s="73" customFormat="1" ht="35.15" customHeight="1" x14ac:dyDescent="0.3">
      <c r="A62" s="133" t="s">
        <v>402</v>
      </c>
      <c r="B62" s="133" t="s">
        <v>965</v>
      </c>
      <c r="C62" s="308"/>
      <c r="D62" s="137"/>
    </row>
    <row r="63" spans="1:4" ht="7.5" customHeight="1" x14ac:dyDescent="0.3">
      <c r="B63" s="54"/>
      <c r="C63" s="54"/>
    </row>
    <row r="64" spans="1:4" x14ac:dyDescent="0.3">
      <c r="A64" s="125" t="s">
        <v>815</v>
      </c>
      <c r="B64" s="136" t="s">
        <v>300</v>
      </c>
      <c r="C64" s="125" t="s">
        <v>831</v>
      </c>
    </row>
    <row r="65" spans="1:4" ht="28" x14ac:dyDescent="0.3">
      <c r="A65" s="126" t="s">
        <v>855</v>
      </c>
      <c r="B65" s="129" t="s">
        <v>319</v>
      </c>
      <c r="C65" s="126" t="s">
        <v>835</v>
      </c>
      <c r="D65" s="124"/>
    </row>
    <row r="66" spans="1:4" ht="28.5" customHeight="1" x14ac:dyDescent="0.3">
      <c r="A66" s="126" t="s">
        <v>759</v>
      </c>
      <c r="B66" s="129" t="s">
        <v>295</v>
      </c>
      <c r="C66" s="126" t="s">
        <v>804</v>
      </c>
      <c r="D66" s="124"/>
    </row>
    <row r="67" spans="1:4" x14ac:dyDescent="0.3">
      <c r="A67" s="126" t="s">
        <v>814</v>
      </c>
      <c r="B67" s="126" t="s">
        <v>285</v>
      </c>
      <c r="C67" s="126" t="s">
        <v>803</v>
      </c>
      <c r="D67" s="124"/>
    </row>
    <row r="68" spans="1:4" ht="14.25" customHeight="1" x14ac:dyDescent="0.3">
      <c r="A68" s="125" t="s">
        <v>761</v>
      </c>
      <c r="B68" s="136" t="s">
        <v>303</v>
      </c>
      <c r="C68" s="125" t="s">
        <v>832</v>
      </c>
      <c r="D68" s="96"/>
    </row>
    <row r="69" spans="1:4" ht="28.5" customHeight="1" x14ac:dyDescent="0.3">
      <c r="A69" s="126" t="s">
        <v>279</v>
      </c>
      <c r="B69" s="129" t="s">
        <v>117</v>
      </c>
      <c r="C69" s="126" t="s">
        <v>280</v>
      </c>
      <c r="D69" s="124"/>
    </row>
    <row r="70" spans="1:4" ht="14.25" customHeight="1" x14ac:dyDescent="0.3">
      <c r="A70" s="126" t="s">
        <v>762</v>
      </c>
      <c r="B70" s="129" t="s">
        <v>308</v>
      </c>
      <c r="C70" s="126" t="s">
        <v>833</v>
      </c>
      <c r="D70" s="124"/>
    </row>
    <row r="71" spans="1:4" ht="42.75" customHeight="1" x14ac:dyDescent="0.3">
      <c r="A71" s="126" t="s">
        <v>816</v>
      </c>
      <c r="B71" s="129" t="s">
        <v>311</v>
      </c>
      <c r="C71" s="126" t="s">
        <v>805</v>
      </c>
      <c r="D71" s="124"/>
    </row>
    <row r="72" spans="1:4" ht="14.25" customHeight="1" x14ac:dyDescent="0.3">
      <c r="A72" s="126" t="s">
        <v>851</v>
      </c>
      <c r="B72" s="129" t="s">
        <v>312</v>
      </c>
      <c r="C72" s="126" t="s">
        <v>834</v>
      </c>
      <c r="D72" s="124"/>
    </row>
    <row r="73" spans="1:4" ht="28" x14ac:dyDescent="0.3">
      <c r="A73" s="126" t="s">
        <v>764</v>
      </c>
      <c r="B73" s="129" t="s">
        <v>320</v>
      </c>
      <c r="C73" s="126" t="s">
        <v>836</v>
      </c>
      <c r="D73" s="124"/>
    </row>
    <row r="74" spans="1:4" x14ac:dyDescent="0.3">
      <c r="A74" s="126" t="s">
        <v>766</v>
      </c>
      <c r="B74" s="129" t="s">
        <v>329</v>
      </c>
      <c r="C74" s="126" t="s">
        <v>806</v>
      </c>
      <c r="D74" s="124"/>
    </row>
    <row r="75" spans="1:4" x14ac:dyDescent="0.3">
      <c r="B75" s="54"/>
      <c r="C75" s="54"/>
      <c r="D75" s="96"/>
    </row>
    <row r="76" spans="1:4" x14ac:dyDescent="0.3">
      <c r="B76" s="54"/>
      <c r="D76" s="96"/>
    </row>
  </sheetData>
  <sheetProtection sheet="1" objects="1"/>
  <mergeCells count="2">
    <mergeCell ref="A2:C2"/>
    <mergeCell ref="A3:C3"/>
  </mergeCells>
  <pageMargins left="0.70866141732283472" right="0.70866141732283472" top="0.78740157480314965" bottom="0.78740157480314965" header="0.31496062992125984" footer="0.31496062992125984"/>
  <pageSetup paperSize="9" scale="50" fitToHeight="4" orientation="portrait" r:id="rId1"/>
  <headerFooter>
    <oddFooter>&amp;L&amp;"Arial,Fett"SNB&amp;C&amp;D&amp;RSeite &amp;P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dimension ref="A1:D103"/>
  <sheetViews>
    <sheetView showGridLines="0" showRowColHeaders="0" topLeftCell="A3" zoomScale="80" zoomScaleNormal="80" workbookViewId="0">
      <selection activeCell="A5" sqref="A5:B5"/>
    </sheetView>
  </sheetViews>
  <sheetFormatPr baseColWidth="10" defaultColWidth="9.1796875" defaultRowHeight="12.5" x14ac:dyDescent="0.25"/>
  <cols>
    <col min="1" max="1" width="12.26953125" style="202" customWidth="1"/>
    <col min="2" max="2" width="112.1796875" style="202" customWidth="1"/>
    <col min="3" max="3" width="99.453125" style="202" hidden="1" customWidth="1"/>
    <col min="4" max="16384" width="9.1796875" style="211"/>
  </cols>
  <sheetData>
    <row r="1" spans="1:4" ht="16.5" hidden="1" customHeight="1" x14ac:dyDescent="0.25"/>
    <row r="2" spans="1:4" hidden="1" x14ac:dyDescent="0.25">
      <c r="C2" s="202" t="s">
        <v>553</v>
      </c>
    </row>
    <row r="3" spans="1:4" ht="15.5" x14ac:dyDescent="0.25">
      <c r="B3" s="237"/>
      <c r="D3" s="237" t="s">
        <v>921</v>
      </c>
    </row>
    <row r="4" spans="1:4" ht="72" customHeight="1" x14ac:dyDescent="0.4">
      <c r="A4" s="1001" t="s">
        <v>869</v>
      </c>
      <c r="B4" s="1001"/>
    </row>
    <row r="5" spans="1:4" ht="17.5" x14ac:dyDescent="0.35">
      <c r="A5" s="1003" t="s">
        <v>554</v>
      </c>
      <c r="B5" s="1003"/>
      <c r="D5" s="269"/>
    </row>
    <row r="6" spans="1:4" ht="13" x14ac:dyDescent="0.25">
      <c r="A6" s="448" t="s">
        <v>697</v>
      </c>
      <c r="D6" s="270"/>
    </row>
    <row r="7" spans="1:4" ht="13" x14ac:dyDescent="0.25">
      <c r="D7" s="271"/>
    </row>
    <row r="8" spans="1:4" ht="20.25" customHeight="1" x14ac:dyDescent="0.4">
      <c r="A8" s="542" t="s">
        <v>555</v>
      </c>
      <c r="B8" s="542" t="s">
        <v>556</v>
      </c>
      <c r="C8" s="541"/>
      <c r="D8" s="271"/>
    </row>
    <row r="9" spans="1:4" ht="11.25" customHeight="1" x14ac:dyDescent="0.25">
      <c r="B9" s="211"/>
      <c r="C9" s="202" t="s">
        <v>553</v>
      </c>
    </row>
    <row r="10" spans="1:4" ht="14.25" customHeight="1" x14ac:dyDescent="0.25">
      <c r="A10" s="543" t="s">
        <v>557</v>
      </c>
      <c r="B10" s="544" t="s">
        <v>558</v>
      </c>
      <c r="C10" s="544" t="str">
        <f t="shared" ref="C10:C73" si="0">CONCATENATE(A10,$C$2,B10)</f>
        <v>010000 Landwirtschaft, Jagd und damit verbundene Tätigkeiten</v>
      </c>
      <c r="D10" s="212"/>
    </row>
    <row r="11" spans="1:4" ht="14.25" customHeight="1" x14ac:dyDescent="0.25">
      <c r="A11" s="545" t="s">
        <v>559</v>
      </c>
      <c r="B11" s="546" t="s">
        <v>560</v>
      </c>
      <c r="C11" s="546" t="str">
        <f t="shared" si="0"/>
        <v>020000 Forstwirtschaft und Holzeinschlag</v>
      </c>
      <c r="D11" s="212"/>
    </row>
    <row r="12" spans="1:4" ht="14.25" customHeight="1" x14ac:dyDescent="0.25">
      <c r="A12" s="545" t="s">
        <v>561</v>
      </c>
      <c r="B12" s="546" t="s">
        <v>562</v>
      </c>
      <c r="C12" s="546" t="str">
        <f t="shared" si="0"/>
        <v>030000 Fischerei und Aquakultur</v>
      </c>
      <c r="D12" s="212"/>
    </row>
    <row r="13" spans="1:4" ht="14.25" customHeight="1" x14ac:dyDescent="0.25">
      <c r="A13" s="545" t="s">
        <v>563</v>
      </c>
      <c r="B13" s="546" t="s">
        <v>564</v>
      </c>
      <c r="C13" s="546" t="str">
        <f t="shared" si="0"/>
        <v>050000 Kohlenbergbau</v>
      </c>
      <c r="D13" s="212"/>
    </row>
    <row r="14" spans="1:4" ht="14.25" customHeight="1" x14ac:dyDescent="0.25">
      <c r="A14" s="545" t="s">
        <v>565</v>
      </c>
      <c r="B14" s="546" t="s">
        <v>566</v>
      </c>
      <c r="C14" s="546" t="str">
        <f t="shared" si="0"/>
        <v>060000 Gewinnung von Erdöl und Erdgas</v>
      </c>
      <c r="D14" s="212"/>
    </row>
    <row r="15" spans="1:4" ht="14.25" customHeight="1" x14ac:dyDescent="0.25">
      <c r="A15" s="545" t="s">
        <v>567</v>
      </c>
      <c r="B15" s="546" t="s">
        <v>568</v>
      </c>
      <c r="C15" s="546" t="str">
        <f t="shared" si="0"/>
        <v>070000 Erzbergbau</v>
      </c>
      <c r="D15" s="212"/>
    </row>
    <row r="16" spans="1:4" ht="14.25" customHeight="1" x14ac:dyDescent="0.25">
      <c r="A16" s="545" t="s">
        <v>569</v>
      </c>
      <c r="B16" s="546" t="s">
        <v>570</v>
      </c>
      <c r="C16" s="546" t="str">
        <f t="shared" si="0"/>
        <v>080000 Gewinnung von Steinen und Erden, sonstiger Bergbau</v>
      </c>
      <c r="D16" s="212"/>
    </row>
    <row r="17" spans="1:4" ht="14.25" customHeight="1" x14ac:dyDescent="0.25">
      <c r="A17" s="545" t="s">
        <v>571</v>
      </c>
      <c r="B17" s="546" t="s">
        <v>572</v>
      </c>
      <c r="C17" s="546" t="str">
        <f t="shared" si="0"/>
        <v>090000 Erbringung von Dienstleistungen für den Bergbau und für die Gewinnung von Steinen und Erden</v>
      </c>
      <c r="D17" s="212"/>
    </row>
    <row r="18" spans="1:4" ht="14.25" customHeight="1" x14ac:dyDescent="0.25">
      <c r="A18" s="545">
        <v>100000</v>
      </c>
      <c r="B18" s="546" t="s">
        <v>573</v>
      </c>
      <c r="C18" s="546" t="str">
        <f t="shared" si="0"/>
        <v>100000 Herstellung von Nahrungs- und Futtermitteln</v>
      </c>
      <c r="D18" s="212"/>
    </row>
    <row r="19" spans="1:4" ht="14.25" customHeight="1" x14ac:dyDescent="0.25">
      <c r="A19" s="545">
        <v>110000</v>
      </c>
      <c r="B19" s="546" t="s">
        <v>574</v>
      </c>
      <c r="C19" s="546" t="str">
        <f t="shared" si="0"/>
        <v>110000 Getränkeherstellung</v>
      </c>
      <c r="D19" s="212"/>
    </row>
    <row r="20" spans="1:4" ht="14.25" customHeight="1" x14ac:dyDescent="0.25">
      <c r="A20" s="545">
        <v>120000</v>
      </c>
      <c r="B20" s="546" t="s">
        <v>575</v>
      </c>
      <c r="C20" s="546" t="str">
        <f t="shared" si="0"/>
        <v>120000 Tabakverarbeitung</v>
      </c>
      <c r="D20" s="212"/>
    </row>
    <row r="21" spans="1:4" ht="14.25" customHeight="1" x14ac:dyDescent="0.25">
      <c r="A21" s="545">
        <v>130000</v>
      </c>
      <c r="B21" s="546" t="s">
        <v>576</v>
      </c>
      <c r="C21" s="546" t="str">
        <f t="shared" si="0"/>
        <v>130000 Herstellung von Textilien</v>
      </c>
      <c r="D21" s="212"/>
    </row>
    <row r="22" spans="1:4" ht="14.25" customHeight="1" x14ac:dyDescent="0.25">
      <c r="A22" s="545">
        <v>140000</v>
      </c>
      <c r="B22" s="546" t="s">
        <v>577</v>
      </c>
      <c r="C22" s="546" t="str">
        <f t="shared" si="0"/>
        <v>140000 Herstellung von Bekleidung</v>
      </c>
      <c r="D22" s="212"/>
    </row>
    <row r="23" spans="1:4" ht="14.25" customHeight="1" x14ac:dyDescent="0.25">
      <c r="A23" s="545">
        <v>150000</v>
      </c>
      <c r="B23" s="546" t="s">
        <v>578</v>
      </c>
      <c r="C23" s="546" t="str">
        <f t="shared" si="0"/>
        <v>150000 Herstellung von Leder, Lederwaren und Schuhen</v>
      </c>
      <c r="D23" s="212"/>
    </row>
    <row r="24" spans="1:4" ht="14.25" customHeight="1" x14ac:dyDescent="0.25">
      <c r="A24" s="545">
        <v>160000</v>
      </c>
      <c r="B24" s="546" t="s">
        <v>579</v>
      </c>
      <c r="C24" s="546" t="str">
        <f t="shared" si="0"/>
        <v>160000 Herstellung von Holz-, Flecht-, Korb- und Korkwaren (ohne Möbel)</v>
      </c>
      <c r="D24" s="212"/>
    </row>
    <row r="25" spans="1:4" ht="14.25" customHeight="1" x14ac:dyDescent="0.25">
      <c r="A25" s="545">
        <v>170000</v>
      </c>
      <c r="B25" s="546" t="s">
        <v>580</v>
      </c>
      <c r="C25" s="546" t="str">
        <f t="shared" si="0"/>
        <v>170000 Herstellung von Papier, Pappe und Waren daraus</v>
      </c>
      <c r="D25" s="212"/>
    </row>
    <row r="26" spans="1:4" ht="14.25" customHeight="1" x14ac:dyDescent="0.25">
      <c r="A26" s="545">
        <v>180000</v>
      </c>
      <c r="B26" s="546" t="s">
        <v>581</v>
      </c>
      <c r="C26" s="546" t="str">
        <f t="shared" si="0"/>
        <v>180000 Herstellung von Druckerzeugnissen; Vervielfältigung von bespielten Ton-, Bild- und Datenträgern</v>
      </c>
      <c r="D26" s="212"/>
    </row>
    <row r="27" spans="1:4" ht="14.25" customHeight="1" x14ac:dyDescent="0.25">
      <c r="A27" s="545">
        <v>190000</v>
      </c>
      <c r="B27" s="546" t="s">
        <v>582</v>
      </c>
      <c r="C27" s="546" t="str">
        <f t="shared" si="0"/>
        <v>190000 Kokerei und Mineralölverarbeitung</v>
      </c>
      <c r="D27" s="212"/>
    </row>
    <row r="28" spans="1:4" ht="14.25" customHeight="1" x14ac:dyDescent="0.25">
      <c r="A28" s="545">
        <v>200000</v>
      </c>
      <c r="B28" s="546" t="s">
        <v>583</v>
      </c>
      <c r="C28" s="546" t="str">
        <f t="shared" si="0"/>
        <v>200000 Herstellung von chemischen Erzeugnissen</v>
      </c>
      <c r="D28" s="212"/>
    </row>
    <row r="29" spans="1:4" ht="14.25" customHeight="1" x14ac:dyDescent="0.25">
      <c r="A29" s="545">
        <v>210000</v>
      </c>
      <c r="B29" s="546" t="s">
        <v>584</v>
      </c>
      <c r="C29" s="546" t="str">
        <f t="shared" si="0"/>
        <v>210000 Herstellung von pharmazeutischen Erzeugnissen</v>
      </c>
      <c r="D29" s="212"/>
    </row>
    <row r="30" spans="1:4" ht="14.25" customHeight="1" x14ac:dyDescent="0.25">
      <c r="A30" s="545">
        <v>220000</v>
      </c>
      <c r="B30" s="546" t="s">
        <v>585</v>
      </c>
      <c r="C30" s="546" t="str">
        <f t="shared" si="0"/>
        <v>220000 Herstellung von Gummi- und Kunststoffwaren</v>
      </c>
      <c r="D30" s="212"/>
    </row>
    <row r="31" spans="1:4" ht="14.25" customHeight="1" x14ac:dyDescent="0.25">
      <c r="A31" s="545">
        <v>230000</v>
      </c>
      <c r="B31" s="546" t="s">
        <v>586</v>
      </c>
      <c r="C31" s="546" t="str">
        <f t="shared" si="0"/>
        <v>230000 Herstellung von Glas und Glaswaren, Keramik, Verarbeitung von Steinen und Erden</v>
      </c>
      <c r="D31" s="212"/>
    </row>
    <row r="32" spans="1:4" ht="14.25" customHeight="1" x14ac:dyDescent="0.25">
      <c r="A32" s="545">
        <v>240000</v>
      </c>
      <c r="B32" s="546" t="s">
        <v>587</v>
      </c>
      <c r="C32" s="546" t="str">
        <f t="shared" si="0"/>
        <v>240000 Metallerzeugung und -bearbeitung</v>
      </c>
      <c r="D32" s="212"/>
    </row>
    <row r="33" spans="1:4" ht="14.25" customHeight="1" x14ac:dyDescent="0.25">
      <c r="A33" s="545">
        <v>250000</v>
      </c>
      <c r="B33" s="546" t="s">
        <v>588</v>
      </c>
      <c r="C33" s="546" t="str">
        <f t="shared" si="0"/>
        <v>250000 Herstellung von Metallerzeugnissen</v>
      </c>
      <c r="D33" s="212"/>
    </row>
    <row r="34" spans="1:4" ht="14.25" customHeight="1" x14ac:dyDescent="0.25">
      <c r="A34" s="545">
        <v>260000</v>
      </c>
      <c r="B34" s="546" t="s">
        <v>589</v>
      </c>
      <c r="C34" s="546" t="str">
        <f t="shared" si="0"/>
        <v>260000 Herstellung von Datenverarbeitungsgeräten, elektronischen und optischen Erzeugnissen</v>
      </c>
      <c r="D34" s="212"/>
    </row>
    <row r="35" spans="1:4" ht="14.25" customHeight="1" x14ac:dyDescent="0.25">
      <c r="A35" s="545">
        <v>270000</v>
      </c>
      <c r="B35" s="546" t="s">
        <v>590</v>
      </c>
      <c r="C35" s="546" t="str">
        <f t="shared" si="0"/>
        <v>270000 Herstellung von elektrischen Ausrüstungen</v>
      </c>
      <c r="D35" s="212"/>
    </row>
    <row r="36" spans="1:4" ht="14.25" customHeight="1" x14ac:dyDescent="0.25">
      <c r="A36" s="545">
        <v>280000</v>
      </c>
      <c r="B36" s="546" t="s">
        <v>591</v>
      </c>
      <c r="C36" s="546" t="str">
        <f t="shared" si="0"/>
        <v>280000 Maschinenbau</v>
      </c>
      <c r="D36" s="212"/>
    </row>
    <row r="37" spans="1:4" ht="14.25" customHeight="1" x14ac:dyDescent="0.25">
      <c r="A37" s="545">
        <v>290000</v>
      </c>
      <c r="B37" s="546" t="s">
        <v>592</v>
      </c>
      <c r="C37" s="546" t="str">
        <f t="shared" si="0"/>
        <v>290000 Herstellung von Automobilen und Automobilteilen</v>
      </c>
      <c r="D37" s="212"/>
    </row>
    <row r="38" spans="1:4" ht="14.25" customHeight="1" x14ac:dyDescent="0.25">
      <c r="A38" s="545">
        <v>300000</v>
      </c>
      <c r="B38" s="546" t="s">
        <v>593</v>
      </c>
      <c r="C38" s="546" t="str">
        <f t="shared" si="0"/>
        <v>300000 Sonstiger Fahrzeugbau</v>
      </c>
      <c r="D38" s="212"/>
    </row>
    <row r="39" spans="1:4" ht="14.25" customHeight="1" x14ac:dyDescent="0.25">
      <c r="A39" s="545">
        <v>310000</v>
      </c>
      <c r="B39" s="546" t="s">
        <v>594</v>
      </c>
      <c r="C39" s="546" t="str">
        <f t="shared" si="0"/>
        <v>310000 Herstellung von Möbeln</v>
      </c>
      <c r="D39" s="212"/>
    </row>
    <row r="40" spans="1:4" ht="14.25" customHeight="1" x14ac:dyDescent="0.25">
      <c r="A40" s="545">
        <v>320000</v>
      </c>
      <c r="B40" s="546" t="s">
        <v>595</v>
      </c>
      <c r="C40" s="546" t="str">
        <f t="shared" si="0"/>
        <v>320000 Herstellung von sonstigen Waren</v>
      </c>
      <c r="D40" s="212"/>
    </row>
    <row r="41" spans="1:4" ht="14.25" customHeight="1" x14ac:dyDescent="0.25">
      <c r="A41" s="545">
        <v>330000</v>
      </c>
      <c r="B41" s="546" t="s">
        <v>596</v>
      </c>
      <c r="C41" s="546" t="str">
        <f t="shared" si="0"/>
        <v>330000 Reparatur und Installation von Maschinen und Ausrüstungen</v>
      </c>
      <c r="D41" s="212"/>
    </row>
    <row r="42" spans="1:4" ht="14.25" customHeight="1" x14ac:dyDescent="0.25">
      <c r="A42" s="545">
        <v>350000</v>
      </c>
      <c r="B42" s="546" t="s">
        <v>597</v>
      </c>
      <c r="C42" s="546" t="str">
        <f t="shared" si="0"/>
        <v>350000 Energieversorgung</v>
      </c>
      <c r="D42" s="212"/>
    </row>
    <row r="43" spans="1:4" ht="14.25" customHeight="1" x14ac:dyDescent="0.25">
      <c r="A43" s="545">
        <v>360000</v>
      </c>
      <c r="B43" s="546" t="s">
        <v>598</v>
      </c>
      <c r="C43" s="546" t="str">
        <f t="shared" si="0"/>
        <v>360000 Wasserversorgung</v>
      </c>
      <c r="D43" s="212"/>
    </row>
    <row r="44" spans="1:4" ht="14.25" customHeight="1" x14ac:dyDescent="0.25">
      <c r="A44" s="545">
        <v>370000</v>
      </c>
      <c r="B44" s="546" t="s">
        <v>599</v>
      </c>
      <c r="C44" s="546" t="str">
        <f t="shared" si="0"/>
        <v>370000 Abwasserentsorgung</v>
      </c>
      <c r="D44" s="212"/>
    </row>
    <row r="45" spans="1:4" ht="14.25" customHeight="1" x14ac:dyDescent="0.25">
      <c r="A45" s="545">
        <v>380000</v>
      </c>
      <c r="B45" s="546" t="s">
        <v>600</v>
      </c>
      <c r="C45" s="546" t="str">
        <f t="shared" si="0"/>
        <v>380000 Sammlung, Behandlung und Beseitigung von Abfällen; Rückgewinnung</v>
      </c>
      <c r="D45" s="212"/>
    </row>
    <row r="46" spans="1:4" ht="14.25" customHeight="1" x14ac:dyDescent="0.25">
      <c r="A46" s="545">
        <v>390000</v>
      </c>
      <c r="B46" s="546" t="s">
        <v>601</v>
      </c>
      <c r="C46" s="546" t="str">
        <f t="shared" si="0"/>
        <v>390000 Beseitigung von Umweltverschmutzungen und sonstige Entsorgung</v>
      </c>
      <c r="D46" s="212"/>
    </row>
    <row r="47" spans="1:4" ht="14.25" customHeight="1" x14ac:dyDescent="0.25">
      <c r="A47" s="545">
        <v>410000</v>
      </c>
      <c r="B47" s="546" t="s">
        <v>351</v>
      </c>
      <c r="C47" s="546" t="str">
        <f t="shared" si="0"/>
        <v>410000 Hochbau</v>
      </c>
      <c r="D47" s="212"/>
    </row>
    <row r="48" spans="1:4" ht="14.25" customHeight="1" x14ac:dyDescent="0.25">
      <c r="A48" s="545">
        <v>420000</v>
      </c>
      <c r="B48" s="546" t="s">
        <v>352</v>
      </c>
      <c r="C48" s="546" t="str">
        <f t="shared" si="0"/>
        <v>420000 Tiefbau</v>
      </c>
      <c r="D48" s="212"/>
    </row>
    <row r="49" spans="1:4" ht="14.25" customHeight="1" x14ac:dyDescent="0.25">
      <c r="A49" s="545">
        <v>430000</v>
      </c>
      <c r="B49" s="546" t="s">
        <v>602</v>
      </c>
      <c r="C49" s="546" t="str">
        <f t="shared" si="0"/>
        <v>430000 Vorbereitende Baustellenarbeiten, Bauinstallation und sonstiges Ausbaugewerbe</v>
      </c>
      <c r="D49" s="212"/>
    </row>
    <row r="50" spans="1:4" ht="14.25" customHeight="1" x14ac:dyDescent="0.25">
      <c r="A50" s="545">
        <v>450000</v>
      </c>
      <c r="B50" s="546" t="s">
        <v>603</v>
      </c>
      <c r="C50" s="546" t="str">
        <f t="shared" si="0"/>
        <v>450000 Handel mit Motorfahrzeugen; Instandhaltung und Reparatur von Motorfahrzeugen</v>
      </c>
      <c r="D50" s="212"/>
    </row>
    <row r="51" spans="1:4" ht="14.25" customHeight="1" x14ac:dyDescent="0.25">
      <c r="A51" s="545">
        <v>460000</v>
      </c>
      <c r="B51" s="546" t="s">
        <v>604</v>
      </c>
      <c r="C51" s="546" t="str">
        <f t="shared" si="0"/>
        <v>460000 Grosshandel (ohne Handel mit Motorfahrzeugen)</v>
      </c>
      <c r="D51" s="212"/>
    </row>
    <row r="52" spans="1:4" ht="14.25" customHeight="1" x14ac:dyDescent="0.25">
      <c r="A52" s="545">
        <v>470000</v>
      </c>
      <c r="B52" s="546" t="s">
        <v>605</v>
      </c>
      <c r="C52" s="546" t="str">
        <f t="shared" si="0"/>
        <v>470000 Detailhandel (ohne Handel mit Motorfahrzeugen)</v>
      </c>
      <c r="D52" s="212"/>
    </row>
    <row r="53" spans="1:4" ht="14.25" customHeight="1" x14ac:dyDescent="0.25">
      <c r="A53" s="545">
        <v>490000</v>
      </c>
      <c r="B53" s="546" t="s">
        <v>606</v>
      </c>
      <c r="C53" s="546" t="str">
        <f t="shared" si="0"/>
        <v>490000 Landverkehr und Transport in Rohrfernleitungen</v>
      </c>
      <c r="D53" s="212"/>
    </row>
    <row r="54" spans="1:4" ht="14.25" customHeight="1" x14ac:dyDescent="0.25">
      <c r="A54" s="545">
        <v>500000</v>
      </c>
      <c r="B54" s="546" t="s">
        <v>607</v>
      </c>
      <c r="C54" s="546" t="str">
        <f t="shared" si="0"/>
        <v>500000 Schifffahrt</v>
      </c>
      <c r="D54" s="212"/>
    </row>
    <row r="55" spans="1:4" ht="14.25" customHeight="1" x14ac:dyDescent="0.25">
      <c r="A55" s="545">
        <v>510000</v>
      </c>
      <c r="B55" s="546" t="s">
        <v>608</v>
      </c>
      <c r="C55" s="546" t="str">
        <f t="shared" si="0"/>
        <v>510000 Luftfahrt</v>
      </c>
      <c r="D55" s="212"/>
    </row>
    <row r="56" spans="1:4" ht="14.25" customHeight="1" x14ac:dyDescent="0.25">
      <c r="A56" s="545">
        <v>520000</v>
      </c>
      <c r="B56" s="546" t="s">
        <v>609</v>
      </c>
      <c r="C56" s="546" t="str">
        <f t="shared" si="0"/>
        <v>520000 Lagerei sowie Erbringung von sonstigen Dienstleistungen für den Verkehr</v>
      </c>
      <c r="D56" s="212"/>
    </row>
    <row r="57" spans="1:4" ht="14.25" customHeight="1" x14ac:dyDescent="0.25">
      <c r="A57" s="545">
        <v>530000</v>
      </c>
      <c r="B57" s="546" t="s">
        <v>610</v>
      </c>
      <c r="C57" s="546" t="str">
        <f t="shared" si="0"/>
        <v>530000 Post-, Kurier- und Expressdienste</v>
      </c>
      <c r="D57" s="212"/>
    </row>
    <row r="58" spans="1:4" ht="14.25" customHeight="1" x14ac:dyDescent="0.25">
      <c r="A58" s="545">
        <v>550000</v>
      </c>
      <c r="B58" s="546" t="s">
        <v>611</v>
      </c>
      <c r="C58" s="546" t="str">
        <f t="shared" si="0"/>
        <v>550000 Beherbergung</v>
      </c>
      <c r="D58" s="212"/>
    </row>
    <row r="59" spans="1:4" ht="14.25" customHeight="1" x14ac:dyDescent="0.25">
      <c r="A59" s="545">
        <v>560000</v>
      </c>
      <c r="B59" s="546" t="s">
        <v>612</v>
      </c>
      <c r="C59" s="546" t="str">
        <f t="shared" si="0"/>
        <v>560000 Gastronomie</v>
      </c>
      <c r="D59" s="212"/>
    </row>
    <row r="60" spans="1:4" ht="14.25" customHeight="1" x14ac:dyDescent="0.25">
      <c r="A60" s="545">
        <v>580000</v>
      </c>
      <c r="B60" s="546" t="s">
        <v>613</v>
      </c>
      <c r="C60" s="546" t="str">
        <f t="shared" si="0"/>
        <v>580000 Verlagswesen</v>
      </c>
      <c r="D60" s="212"/>
    </row>
    <row r="61" spans="1:4" ht="14.25" customHeight="1" x14ac:dyDescent="0.25">
      <c r="A61" s="545">
        <v>590000</v>
      </c>
      <c r="B61" s="546" t="s">
        <v>614</v>
      </c>
      <c r="C61" s="546" t="str">
        <f t="shared" si="0"/>
        <v>590000 Herstellung, Verleih und Vertrieb von Filmen und Fernsehprogrammen; Kinos; Tonstudios und Verlegen von Musik</v>
      </c>
      <c r="D61" s="212"/>
    </row>
    <row r="62" spans="1:4" ht="14.25" customHeight="1" x14ac:dyDescent="0.25">
      <c r="A62" s="545">
        <v>600000</v>
      </c>
      <c r="B62" s="546" t="s">
        <v>615</v>
      </c>
      <c r="C62" s="546" t="str">
        <f t="shared" si="0"/>
        <v>600000 Rundfunkveranstalter</v>
      </c>
      <c r="D62" s="212"/>
    </row>
    <row r="63" spans="1:4" ht="14.25" customHeight="1" x14ac:dyDescent="0.25">
      <c r="A63" s="545">
        <v>610000</v>
      </c>
      <c r="B63" s="546" t="s">
        <v>616</v>
      </c>
      <c r="C63" s="546" t="str">
        <f t="shared" si="0"/>
        <v>610000 Telekommunikation</v>
      </c>
      <c r="D63" s="212"/>
    </row>
    <row r="64" spans="1:4" ht="14.25" customHeight="1" x14ac:dyDescent="0.25">
      <c r="A64" s="545">
        <v>620000</v>
      </c>
      <c r="B64" s="546" t="s">
        <v>617</v>
      </c>
      <c r="C64" s="546" t="str">
        <f t="shared" si="0"/>
        <v>620000 Erbringung von Dienstleistungen der Informationstechnologie</v>
      </c>
      <c r="D64" s="212"/>
    </row>
    <row r="65" spans="1:4" ht="14.25" customHeight="1" x14ac:dyDescent="0.25">
      <c r="A65" s="545">
        <v>630000</v>
      </c>
      <c r="B65" s="546" t="s">
        <v>618</v>
      </c>
      <c r="C65" s="546" t="str">
        <f t="shared" si="0"/>
        <v>630000 Informationsdienstleistungen</v>
      </c>
      <c r="D65" s="212"/>
    </row>
    <row r="66" spans="1:4" ht="14.25" customHeight="1" x14ac:dyDescent="0.25">
      <c r="A66" s="545">
        <v>641000</v>
      </c>
      <c r="B66" s="546" t="s">
        <v>619</v>
      </c>
      <c r="C66" s="546" t="str">
        <f t="shared" si="0"/>
        <v>641000 Zentralbanken und Kreditinstitute</v>
      </c>
      <c r="D66" s="212"/>
    </row>
    <row r="67" spans="1:4" ht="14.25" customHeight="1" x14ac:dyDescent="0.25">
      <c r="A67" s="545">
        <v>642000</v>
      </c>
      <c r="B67" s="546" t="s">
        <v>620</v>
      </c>
      <c r="C67" s="546" t="str">
        <f t="shared" si="0"/>
        <v>642000 Beteiligungsgesellschaften</v>
      </c>
      <c r="D67" s="212"/>
    </row>
    <row r="68" spans="1:4" ht="14.25" customHeight="1" x14ac:dyDescent="0.25">
      <c r="A68" s="545">
        <v>643000</v>
      </c>
      <c r="B68" s="546" t="s">
        <v>621</v>
      </c>
      <c r="C68" s="546" t="str">
        <f t="shared" si="0"/>
        <v>643000 Treuhand- und sonstige Fonds und ähnliche Finanzinstitutionen</v>
      </c>
      <c r="D68" s="212"/>
    </row>
    <row r="69" spans="1:4" ht="14.25" customHeight="1" x14ac:dyDescent="0.25">
      <c r="A69" s="545">
        <v>649000</v>
      </c>
      <c r="B69" s="546" t="s">
        <v>622</v>
      </c>
      <c r="C69" s="546" t="str">
        <f t="shared" si="0"/>
        <v>649000 Sonstige Finanzierungsinstitutionen (ohne Investmentgesellschaften 649901)</v>
      </c>
      <c r="D69" s="212"/>
    </row>
    <row r="70" spans="1:4" ht="14.25" customHeight="1" x14ac:dyDescent="0.25">
      <c r="A70" s="545">
        <v>649901</v>
      </c>
      <c r="B70" s="546" t="s">
        <v>623</v>
      </c>
      <c r="C70" s="546" t="str">
        <f t="shared" si="0"/>
        <v>649901 Investmentgesellschaften</v>
      </c>
      <c r="D70" s="212"/>
    </row>
    <row r="71" spans="1:4" ht="14.25" customHeight="1" x14ac:dyDescent="0.25">
      <c r="A71" s="545">
        <v>650000</v>
      </c>
      <c r="B71" s="546" t="s">
        <v>624</v>
      </c>
      <c r="C71" s="546" t="str">
        <f t="shared" si="0"/>
        <v>650000 Versicherungen, Rückversicherungen und Pensionskassen (ohne Sozialversicherung)</v>
      </c>
      <c r="D71" s="212"/>
    </row>
    <row r="72" spans="1:4" ht="14.25" customHeight="1" x14ac:dyDescent="0.25">
      <c r="A72" s="545">
        <v>660000</v>
      </c>
      <c r="B72" s="546" t="s">
        <v>625</v>
      </c>
      <c r="C72" s="546" t="str">
        <f t="shared" si="0"/>
        <v>660000 Mit Finanz- und Versicherungsdienstleistungen verbundene Tätigkeiten</v>
      </c>
      <c r="D72" s="212"/>
    </row>
    <row r="73" spans="1:4" ht="14.25" customHeight="1" x14ac:dyDescent="0.25">
      <c r="A73" s="545">
        <v>680000</v>
      </c>
      <c r="B73" s="546" t="s">
        <v>626</v>
      </c>
      <c r="C73" s="546" t="str">
        <f t="shared" si="0"/>
        <v>680000 Grundstücks- und Wohnungswesen</v>
      </c>
      <c r="D73" s="212"/>
    </row>
    <row r="74" spans="1:4" ht="14.25" customHeight="1" x14ac:dyDescent="0.25">
      <c r="A74" s="545">
        <v>690000</v>
      </c>
      <c r="B74" s="546" t="s">
        <v>627</v>
      </c>
      <c r="C74" s="546" t="str">
        <f t="shared" ref="C74:C103" si="1">CONCATENATE(A74,$C$2,B74)</f>
        <v>690000 Rechts- und Steuerberatung, Wirtschaftsprüfung</v>
      </c>
      <c r="D74" s="212"/>
    </row>
    <row r="75" spans="1:4" ht="14.25" customHeight="1" x14ac:dyDescent="0.25">
      <c r="A75" s="556">
        <v>701001</v>
      </c>
      <c r="B75" s="557" t="s">
        <v>1136</v>
      </c>
      <c r="C75" s="557" t="str">
        <f t="shared" si="1"/>
        <v>701001 Firmensitzaktivitäten von Finanzgesellschaften</v>
      </c>
      <c r="D75" s="212"/>
    </row>
    <row r="76" spans="1:4" ht="14.25" customHeight="1" x14ac:dyDescent="0.25">
      <c r="A76" s="556">
        <v>701002</v>
      </c>
      <c r="B76" s="557" t="s">
        <v>1137</v>
      </c>
      <c r="C76" s="557" t="str">
        <f t="shared" si="1"/>
        <v>701002 Firmensitzaktivitäten von anderen Gesellschaften</v>
      </c>
      <c r="D76" s="212"/>
    </row>
    <row r="77" spans="1:4" ht="14.25" customHeight="1" x14ac:dyDescent="0.25">
      <c r="A77" s="545">
        <v>702000</v>
      </c>
      <c r="B77" s="546" t="s">
        <v>628</v>
      </c>
      <c r="C77" s="546" t="str">
        <f t="shared" si="1"/>
        <v>702000 Public-Relations- und Unternehmensberatung</v>
      </c>
      <c r="D77" s="212"/>
    </row>
    <row r="78" spans="1:4" ht="14.25" customHeight="1" x14ac:dyDescent="0.25">
      <c r="A78" s="545">
        <v>710000</v>
      </c>
      <c r="B78" s="546" t="s">
        <v>629</v>
      </c>
      <c r="C78" s="546" t="str">
        <f t="shared" si="1"/>
        <v>710000 Architektur- und Ingenieurbüros; technische, physikalische und chemische Untersuchung</v>
      </c>
      <c r="D78" s="212"/>
    </row>
    <row r="79" spans="1:4" ht="14.25" customHeight="1" x14ac:dyDescent="0.25">
      <c r="A79" s="545">
        <v>720000</v>
      </c>
      <c r="B79" s="546" t="s">
        <v>356</v>
      </c>
      <c r="C79" s="546" t="str">
        <f t="shared" si="1"/>
        <v>720000 Forschung und Entwicklung</v>
      </c>
      <c r="D79" s="212"/>
    </row>
    <row r="80" spans="1:4" ht="14.25" customHeight="1" x14ac:dyDescent="0.25">
      <c r="A80" s="545">
        <v>730000</v>
      </c>
      <c r="B80" s="546" t="s">
        <v>630</v>
      </c>
      <c r="C80" s="546" t="str">
        <f t="shared" si="1"/>
        <v>730000 Werbung und Marktforschung</v>
      </c>
      <c r="D80" s="212"/>
    </row>
    <row r="81" spans="1:4" ht="14.25" customHeight="1" x14ac:dyDescent="0.25">
      <c r="A81" s="545">
        <v>740000</v>
      </c>
      <c r="B81" s="546" t="s">
        <v>631</v>
      </c>
      <c r="C81" s="546" t="str">
        <f t="shared" si="1"/>
        <v>740000 Sonstige freiberufliche, wissenschaftliche und technische Tätigkeiten</v>
      </c>
      <c r="D81" s="212"/>
    </row>
    <row r="82" spans="1:4" ht="14.25" customHeight="1" x14ac:dyDescent="0.25">
      <c r="A82" s="545">
        <v>750000</v>
      </c>
      <c r="B82" s="546" t="s">
        <v>632</v>
      </c>
      <c r="C82" s="546" t="str">
        <f t="shared" si="1"/>
        <v>750000 Veterinärwesen</v>
      </c>
      <c r="D82" s="212"/>
    </row>
    <row r="83" spans="1:4" ht="14.25" customHeight="1" x14ac:dyDescent="0.25">
      <c r="A83" s="545">
        <v>770000</v>
      </c>
      <c r="B83" s="546" t="s">
        <v>633</v>
      </c>
      <c r="C83" s="546" t="str">
        <f t="shared" si="1"/>
        <v>770000 Vermietung von beweglichen Sachen</v>
      </c>
      <c r="D83" s="212"/>
    </row>
    <row r="84" spans="1:4" ht="14.25" customHeight="1" x14ac:dyDescent="0.25">
      <c r="A84" s="545">
        <v>780000</v>
      </c>
      <c r="B84" s="546" t="s">
        <v>634</v>
      </c>
      <c r="C84" s="546" t="str">
        <f t="shared" si="1"/>
        <v>780000 Vermittlung und Überlassung von Arbeitskräften</v>
      </c>
      <c r="D84" s="212"/>
    </row>
    <row r="85" spans="1:4" ht="14.25" customHeight="1" x14ac:dyDescent="0.25">
      <c r="A85" s="545">
        <v>790000</v>
      </c>
      <c r="B85" s="546" t="s">
        <v>635</v>
      </c>
      <c r="C85" s="546" t="str">
        <f t="shared" si="1"/>
        <v>790000 Reisebüros, Reiseveranstalter und Erbringung sonstiger Reservierungsdienstleistungen</v>
      </c>
      <c r="D85" s="212"/>
    </row>
    <row r="86" spans="1:4" ht="14.25" customHeight="1" x14ac:dyDescent="0.25">
      <c r="A86" s="545">
        <v>800000</v>
      </c>
      <c r="B86" s="546" t="s">
        <v>636</v>
      </c>
      <c r="C86" s="546" t="str">
        <f t="shared" si="1"/>
        <v>800000 Wach- und Sicherheitsdienste sowie Detekteien</v>
      </c>
      <c r="D86" s="212"/>
    </row>
    <row r="87" spans="1:4" ht="14.25" customHeight="1" x14ac:dyDescent="0.25">
      <c r="A87" s="545">
        <v>810000</v>
      </c>
      <c r="B87" s="546" t="s">
        <v>637</v>
      </c>
      <c r="C87" s="546" t="str">
        <f t="shared" si="1"/>
        <v>810000 Gebäudebetreuung; Garten- und Landschaftsbau</v>
      </c>
      <c r="D87" s="212"/>
    </row>
    <row r="88" spans="1:4" ht="14.25" customHeight="1" x14ac:dyDescent="0.25">
      <c r="A88" s="545">
        <v>820000</v>
      </c>
      <c r="B88" s="546" t="s">
        <v>638</v>
      </c>
      <c r="C88" s="546" t="str">
        <f t="shared" si="1"/>
        <v>820000 Erbringung von wirtschaftlichen Dienstleistungen für Unternehmen und Privatpersonen a. n. g.</v>
      </c>
      <c r="D88" s="212"/>
    </row>
    <row r="89" spans="1:4" ht="14.25" customHeight="1" x14ac:dyDescent="0.25">
      <c r="A89" s="545">
        <v>840000</v>
      </c>
      <c r="B89" s="546" t="s">
        <v>639</v>
      </c>
      <c r="C89" s="546" t="str">
        <f t="shared" si="1"/>
        <v>840000 Öffentliche Verwaltung, Verteidigung; Sozialversicherung</v>
      </c>
      <c r="D89" s="212"/>
    </row>
    <row r="90" spans="1:4" ht="14.25" customHeight="1" x14ac:dyDescent="0.25">
      <c r="A90" s="545">
        <v>850000</v>
      </c>
      <c r="B90" s="546" t="s">
        <v>640</v>
      </c>
      <c r="C90" s="546" t="str">
        <f t="shared" si="1"/>
        <v>850000 Erziehung und Unterricht</v>
      </c>
      <c r="D90" s="212"/>
    </row>
    <row r="91" spans="1:4" ht="14.25" customHeight="1" x14ac:dyDescent="0.25">
      <c r="A91" s="545">
        <v>860000</v>
      </c>
      <c r="B91" s="546" t="s">
        <v>641</v>
      </c>
      <c r="C91" s="546" t="str">
        <f t="shared" si="1"/>
        <v>860000 Gesundheitswesen</v>
      </c>
      <c r="D91" s="212"/>
    </row>
    <row r="92" spans="1:4" ht="14.25" customHeight="1" x14ac:dyDescent="0.25">
      <c r="A92" s="545">
        <v>870000</v>
      </c>
      <c r="B92" s="546" t="s">
        <v>642</v>
      </c>
      <c r="C92" s="546" t="str">
        <f t="shared" si="1"/>
        <v>870000 Heime (ohne Erholungs- und Ferienheime)</v>
      </c>
      <c r="D92" s="212"/>
    </row>
    <row r="93" spans="1:4" ht="14.25" customHeight="1" x14ac:dyDescent="0.25">
      <c r="A93" s="545">
        <v>880000</v>
      </c>
      <c r="B93" s="546" t="s">
        <v>643</v>
      </c>
      <c r="C93" s="546" t="str">
        <f t="shared" si="1"/>
        <v>880000 Sozialwesen (ohne Heime)</v>
      </c>
      <c r="D93" s="212"/>
    </row>
    <row r="94" spans="1:4" ht="14.25" customHeight="1" x14ac:dyDescent="0.25">
      <c r="A94" s="545">
        <v>900000</v>
      </c>
      <c r="B94" s="546" t="s">
        <v>644</v>
      </c>
      <c r="C94" s="546" t="str">
        <f t="shared" si="1"/>
        <v>900000 Kreative, künstlerische und unterhaltende Tätigkeiten</v>
      </c>
      <c r="D94" s="212"/>
    </row>
    <row r="95" spans="1:4" ht="14.25" customHeight="1" x14ac:dyDescent="0.25">
      <c r="A95" s="545">
        <v>910000</v>
      </c>
      <c r="B95" s="546" t="s">
        <v>645</v>
      </c>
      <c r="C95" s="546" t="str">
        <f t="shared" si="1"/>
        <v>910000 Bibliotheken, Archive, Museen, botanische und zoologische Gärten</v>
      </c>
      <c r="D95" s="212"/>
    </row>
    <row r="96" spans="1:4" ht="14.25" customHeight="1" x14ac:dyDescent="0.25">
      <c r="A96" s="545">
        <v>920000</v>
      </c>
      <c r="B96" s="546" t="s">
        <v>646</v>
      </c>
      <c r="C96" s="546" t="str">
        <f t="shared" si="1"/>
        <v>920000 Spiel-, Wett- und Lotteriewesen</v>
      </c>
      <c r="D96" s="212"/>
    </row>
    <row r="97" spans="1:4" ht="14.25" customHeight="1" x14ac:dyDescent="0.25">
      <c r="A97" s="545">
        <v>930000</v>
      </c>
      <c r="B97" s="546" t="s">
        <v>647</v>
      </c>
      <c r="C97" s="546" t="str">
        <f t="shared" si="1"/>
        <v>930000 Erbringung von Dienstleistungen des Sports, der Unterhaltung und der Erholung</v>
      </c>
      <c r="D97" s="212"/>
    </row>
    <row r="98" spans="1:4" ht="14.25" customHeight="1" x14ac:dyDescent="0.25">
      <c r="A98" s="545">
        <v>940000</v>
      </c>
      <c r="B98" s="546" t="s">
        <v>648</v>
      </c>
      <c r="C98" s="546" t="str">
        <f t="shared" si="1"/>
        <v>940000 Interessenvertretungen sowie kirchliche und sonstige religiöse Vereinigungen (ohne Sozialwesen und Sport)</v>
      </c>
      <c r="D98" s="212"/>
    </row>
    <row r="99" spans="1:4" ht="14.25" customHeight="1" x14ac:dyDescent="0.25">
      <c r="A99" s="545">
        <v>950000</v>
      </c>
      <c r="B99" s="546" t="s">
        <v>649</v>
      </c>
      <c r="C99" s="546" t="str">
        <f t="shared" si="1"/>
        <v>950000 Reparatur von Datenverarbeitungsgeräten und Gebrauchsgütern</v>
      </c>
      <c r="D99" s="212"/>
    </row>
    <row r="100" spans="1:4" ht="14.25" customHeight="1" x14ac:dyDescent="0.25">
      <c r="A100" s="545">
        <v>960000</v>
      </c>
      <c r="B100" s="546" t="s">
        <v>650</v>
      </c>
      <c r="C100" s="546" t="str">
        <f t="shared" si="1"/>
        <v>960000 Erbringung von sonstigen überwiegend persönlichen Dienstleistungen</v>
      </c>
      <c r="D100" s="212"/>
    </row>
    <row r="101" spans="1:4" ht="14.25" customHeight="1" x14ac:dyDescent="0.25">
      <c r="A101" s="545">
        <v>970000</v>
      </c>
      <c r="B101" s="546" t="s">
        <v>651</v>
      </c>
      <c r="C101" s="546" t="str">
        <f t="shared" si="1"/>
        <v>970000 Private Haushalte mit Hauspersonal</v>
      </c>
      <c r="D101" s="212"/>
    </row>
    <row r="102" spans="1:4" ht="28" customHeight="1" x14ac:dyDescent="0.25">
      <c r="A102" s="547">
        <v>980000</v>
      </c>
      <c r="B102" s="546" t="s">
        <v>652</v>
      </c>
      <c r="C102" s="546" t="str">
        <f t="shared" si="1"/>
        <v>980000 Herstellung von Waren und Erbringung von Dienstleistungen durch private Haushalte für den Eigenbedarf ohne ausgeprägten Schwerpunkt</v>
      </c>
      <c r="D102" s="212"/>
    </row>
    <row r="103" spans="1:4" ht="14.25" customHeight="1" x14ac:dyDescent="0.25">
      <c r="A103" s="545">
        <v>990000</v>
      </c>
      <c r="B103" s="546" t="s">
        <v>653</v>
      </c>
      <c r="C103" s="546" t="str">
        <f t="shared" si="1"/>
        <v>990000 Exterritoriale Organisationen und Körperschaften</v>
      </c>
      <c r="D103" s="212"/>
    </row>
  </sheetData>
  <sheetProtection sheet="1" objects="1"/>
  <mergeCells count="2">
    <mergeCell ref="A5:B5"/>
    <mergeCell ref="A4:B4"/>
  </mergeCells>
  <hyperlinks>
    <hyperlink ref="A6" location="CNTR_Metadata" display="Grunddaten" xr:uid="{00000000-0004-0000-0E00-000000000000}"/>
  </hyperlinks>
  <pageMargins left="0.70866141732283472" right="0.70866141732283472" top="0.78740157480314965" bottom="0.78740157480314965" header="0.31496062992125984" footer="0.31496062992125984"/>
  <pageSetup paperSize="9" scale="65" fitToHeight="4" orientation="portrait" r:id="rId1"/>
  <headerFooter>
    <oddFooter>&amp;L&amp;"Arial,Fett"SNB&amp;C&amp;D&amp;RSeite &amp;P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Q65"/>
  <sheetViews>
    <sheetView showGridLines="0" showRowColHeaders="0" zoomScale="80" zoomScaleNormal="80" workbookViewId="0">
      <selection activeCell="H3" sqref="H3"/>
    </sheetView>
  </sheetViews>
  <sheetFormatPr baseColWidth="10" defaultColWidth="9.1796875" defaultRowHeight="14" x14ac:dyDescent="0.3"/>
  <cols>
    <col min="1" max="1" width="0.81640625" style="20" customWidth="1"/>
    <col min="2" max="2" width="15.7265625" style="20" customWidth="1"/>
    <col min="3" max="3" width="21.7265625" style="20" customWidth="1"/>
    <col min="4" max="4" width="33.7265625" style="20" customWidth="1"/>
    <col min="5" max="5" width="14.7265625" style="20" customWidth="1"/>
    <col min="6" max="6" width="19.7265625" style="20" customWidth="1"/>
    <col min="7" max="7" width="12.7265625" style="20" customWidth="1"/>
    <col min="8" max="8" width="15" style="20" customWidth="1"/>
    <col min="9" max="9" width="7.26953125" style="20" customWidth="1"/>
    <col min="10" max="10" width="11.81640625" style="20" bestFit="1" customWidth="1"/>
    <col min="11" max="16384" width="9.1796875" style="20"/>
  </cols>
  <sheetData>
    <row r="1" spans="1:10" x14ac:dyDescent="0.3">
      <c r="B1" s="18"/>
      <c r="G1" s="21" t="s">
        <v>5</v>
      </c>
      <c r="H1" s="22" t="s">
        <v>921</v>
      </c>
    </row>
    <row r="2" spans="1:10" ht="19.5" customHeight="1" x14ac:dyDescent="0.3">
      <c r="G2" s="21" t="s">
        <v>6</v>
      </c>
      <c r="H2" s="22" t="s">
        <v>1012</v>
      </c>
    </row>
    <row r="3" spans="1:10" ht="21" customHeight="1" x14ac:dyDescent="0.3">
      <c r="G3" s="23" t="s">
        <v>1167</v>
      </c>
      <c r="H3" s="24" t="s">
        <v>867</v>
      </c>
      <c r="J3" s="25" t="s">
        <v>7</v>
      </c>
    </row>
    <row r="4" spans="1:10" ht="21" customHeight="1" x14ac:dyDescent="0.3">
      <c r="G4" s="23" t="s">
        <v>3</v>
      </c>
      <c r="H4" s="168" t="s">
        <v>519</v>
      </c>
    </row>
    <row r="5" spans="1:10" ht="21" customHeight="1" x14ac:dyDescent="0.3">
      <c r="B5" s="361" t="s">
        <v>1227</v>
      </c>
      <c r="C5" s="28"/>
      <c r="D5" s="28"/>
      <c r="G5" s="23" t="s">
        <v>8</v>
      </c>
      <c r="H5" s="26"/>
    </row>
    <row r="6" spans="1:10" ht="27" customHeight="1" x14ac:dyDescent="0.4">
      <c r="B6" s="618" t="s">
        <v>968</v>
      </c>
      <c r="C6" s="28"/>
      <c r="D6" s="28"/>
    </row>
    <row r="7" spans="1:10" ht="33.75" customHeight="1" x14ac:dyDescent="0.3">
      <c r="B7" s="637" t="s">
        <v>967</v>
      </c>
      <c r="C7" s="148"/>
      <c r="D7" s="28"/>
      <c r="F7" s="84"/>
    </row>
    <row r="8" spans="1:10" x14ac:dyDescent="0.3">
      <c r="B8" s="290"/>
      <c r="C8" s="196"/>
      <c r="D8" s="196"/>
      <c r="E8" s="196"/>
      <c r="F8" s="196"/>
      <c r="G8" s="196"/>
      <c r="H8" s="196"/>
      <c r="J8" s="83"/>
    </row>
    <row r="9" spans="1:10" ht="21.75" customHeight="1" x14ac:dyDescent="0.3">
      <c r="B9" s="252" t="s">
        <v>892</v>
      </c>
      <c r="C9" s="82"/>
      <c r="D9" s="737" t="s">
        <v>9</v>
      </c>
      <c r="E9" s="737"/>
    </row>
    <row r="10" spans="1:10" x14ac:dyDescent="0.3">
      <c r="B10" s="30" t="s">
        <v>534</v>
      </c>
      <c r="C10" s="197"/>
      <c r="D10" s="739"/>
      <c r="E10" s="739"/>
      <c r="F10" s="197"/>
      <c r="G10" s="197"/>
      <c r="H10" s="197"/>
    </row>
    <row r="11" spans="1:10" x14ac:dyDescent="0.3">
      <c r="B11" s="30" t="s">
        <v>10</v>
      </c>
      <c r="C11" s="78"/>
      <c r="D11" s="739"/>
      <c r="E11" s="739"/>
      <c r="F11" s="78"/>
      <c r="G11" s="78"/>
    </row>
    <row r="12" spans="1:10" x14ac:dyDescent="0.3">
      <c r="B12" s="30" t="s">
        <v>535</v>
      </c>
      <c r="D12" s="739"/>
      <c r="E12" s="739"/>
    </row>
    <row r="13" spans="1:10" x14ac:dyDescent="0.3">
      <c r="A13" s="27"/>
      <c r="B13" s="30" t="s">
        <v>536</v>
      </c>
      <c r="C13" s="28"/>
      <c r="D13" s="739"/>
      <c r="E13" s="739"/>
      <c r="F13" s="29"/>
      <c r="G13" s="29"/>
      <c r="H13" s="28"/>
    </row>
    <row r="14" spans="1:10" x14ac:dyDescent="0.3">
      <c r="A14" s="27"/>
      <c r="B14" s="30" t="s">
        <v>537</v>
      </c>
      <c r="C14" s="28"/>
      <c r="D14" s="739"/>
      <c r="E14" s="739"/>
      <c r="F14" s="162"/>
      <c r="G14" s="162"/>
      <c r="H14" s="28"/>
    </row>
    <row r="15" spans="1:10" x14ac:dyDescent="0.3">
      <c r="A15" s="27"/>
      <c r="B15" s="30" t="s">
        <v>423</v>
      </c>
      <c r="C15" s="28"/>
      <c r="D15" s="739"/>
      <c r="E15" s="739"/>
      <c r="F15" s="162"/>
      <c r="G15" s="162"/>
      <c r="H15" s="28"/>
    </row>
    <row r="16" spans="1:10" x14ac:dyDescent="0.3">
      <c r="A16" s="27"/>
      <c r="B16" s="30" t="s">
        <v>11</v>
      </c>
      <c r="C16" s="28"/>
      <c r="D16" s="742"/>
      <c r="E16" s="742"/>
      <c r="F16" s="162"/>
      <c r="G16" s="162"/>
      <c r="H16" s="28"/>
    </row>
    <row r="17" spans="1:9" x14ac:dyDescent="0.3">
      <c r="A17" s="27"/>
      <c r="B17" s="30" t="s">
        <v>12</v>
      </c>
      <c r="C17" s="28"/>
      <c r="D17" s="739"/>
      <c r="E17" s="739"/>
      <c r="F17" s="162"/>
      <c r="G17" s="162"/>
      <c r="H17" s="28"/>
    </row>
    <row r="18" spans="1:9" x14ac:dyDescent="0.3">
      <c r="A18" s="27"/>
      <c r="C18" s="28"/>
      <c r="D18" s="160"/>
      <c r="E18" s="160"/>
      <c r="F18" s="160"/>
      <c r="G18" s="160"/>
      <c r="H18" s="28"/>
    </row>
    <row r="19" spans="1:9" x14ac:dyDescent="0.3">
      <c r="A19" s="27"/>
      <c r="B19" s="30" t="s">
        <v>381</v>
      </c>
      <c r="C19" s="28"/>
      <c r="D19" s="160"/>
      <c r="E19" s="571" t="s">
        <v>372</v>
      </c>
      <c r="F19" s="160"/>
      <c r="H19" s="28"/>
    </row>
    <row r="20" spans="1:9" x14ac:dyDescent="0.3">
      <c r="A20" s="27"/>
      <c r="B20" s="30"/>
      <c r="C20" s="28"/>
      <c r="D20" s="160"/>
      <c r="E20" s="160"/>
      <c r="F20" s="160"/>
      <c r="H20" s="28"/>
    </row>
    <row r="21" spans="1:9" x14ac:dyDescent="0.3">
      <c r="A21" s="27"/>
      <c r="B21" s="30" t="s">
        <v>724</v>
      </c>
      <c r="C21" s="28"/>
      <c r="D21" s="160"/>
      <c r="E21" s="316" t="s">
        <v>697</v>
      </c>
      <c r="F21" s="160"/>
      <c r="H21" s="28"/>
    </row>
    <row r="22" spans="1:9" ht="20.149999999999999" customHeight="1" x14ac:dyDescent="0.3">
      <c r="A22" s="27"/>
      <c r="B22" s="30"/>
      <c r="C22" s="28"/>
      <c r="D22" s="31"/>
      <c r="E22" s="31"/>
      <c r="F22" s="31"/>
      <c r="H22" s="28"/>
    </row>
    <row r="23" spans="1:9" s="160" customFormat="1" ht="15" customHeight="1" x14ac:dyDescent="0.25">
      <c r="B23" s="740" t="s">
        <v>517</v>
      </c>
      <c r="C23" s="740"/>
      <c r="D23" s="740"/>
      <c r="E23" s="170"/>
      <c r="F23" s="170"/>
      <c r="G23" s="170"/>
      <c r="H23" s="170"/>
    </row>
    <row r="24" spans="1:9" s="160" customFormat="1" ht="25.5" customHeight="1" x14ac:dyDescent="0.25">
      <c r="B24" s="744" t="s">
        <v>1013</v>
      </c>
      <c r="C24" s="745"/>
      <c r="D24" s="745"/>
      <c r="E24" s="745"/>
      <c r="F24" s="745"/>
      <c r="G24" s="745"/>
      <c r="H24" s="745"/>
    </row>
    <row r="25" spans="1:9" s="160" customFormat="1" ht="18.75" customHeight="1" x14ac:dyDescent="0.25">
      <c r="B25" s="746" t="s">
        <v>969</v>
      </c>
      <c r="C25" s="746"/>
      <c r="D25" s="746"/>
      <c r="E25" s="746"/>
      <c r="F25" s="746"/>
      <c r="G25" s="746"/>
      <c r="H25" s="746"/>
    </row>
    <row r="26" spans="1:9" s="160" customFormat="1" ht="44.25" customHeight="1" x14ac:dyDescent="0.25">
      <c r="B26" s="747" t="s">
        <v>1014</v>
      </c>
      <c r="C26" s="747"/>
      <c r="D26" s="747"/>
      <c r="E26" s="747"/>
      <c r="F26" s="747"/>
      <c r="G26" s="747"/>
      <c r="H26" s="747"/>
    </row>
    <row r="27" spans="1:9" ht="15" customHeight="1" x14ac:dyDescent="0.3">
      <c r="B27" s="32" t="s">
        <v>382</v>
      </c>
      <c r="C27" s="33"/>
      <c r="D27" s="33"/>
      <c r="E27" s="34" t="s">
        <v>13</v>
      </c>
      <c r="F27" s="34" t="s">
        <v>14</v>
      </c>
      <c r="G27" s="33"/>
      <c r="H27" s="35" t="s">
        <v>404</v>
      </c>
      <c r="I27" s="160"/>
    </row>
    <row r="28" spans="1:9" ht="5.25" customHeight="1" x14ac:dyDescent="0.3">
      <c r="B28" s="163"/>
      <c r="C28" s="163"/>
      <c r="D28" s="163"/>
      <c r="E28" s="163"/>
      <c r="F28" s="164"/>
      <c r="G28" s="163"/>
      <c r="H28" s="165"/>
      <c r="I28" s="160"/>
    </row>
    <row r="29" spans="1:9" x14ac:dyDescent="0.3">
      <c r="B29" s="91" t="s">
        <v>384</v>
      </c>
      <c r="C29" s="638" t="s">
        <v>518</v>
      </c>
      <c r="D29" s="639"/>
      <c r="E29" s="640">
        <f>IF(AND(TYPE(H3)=1,H3&gt;100000),0,1)</f>
        <v>1</v>
      </c>
      <c r="F29" s="641"/>
      <c r="G29" s="639"/>
      <c r="H29" s="642"/>
      <c r="I29" s="160"/>
    </row>
    <row r="30" spans="1:9" x14ac:dyDescent="0.3">
      <c r="B30" s="324" t="s">
        <v>697</v>
      </c>
      <c r="C30" s="286" t="s">
        <v>730</v>
      </c>
      <c r="D30" s="286"/>
      <c r="E30" s="286"/>
      <c r="F30" s="37" t="str">
        <f>IF(COUNTIF(Overview!J16:J17,"OK")=2,"OK","unvollständig")</f>
        <v>unvollständig</v>
      </c>
      <c r="G30" s="286"/>
      <c r="H30" s="286"/>
      <c r="I30" s="184"/>
    </row>
    <row r="31" spans="1:9" ht="28.5" customHeight="1" x14ac:dyDescent="0.3">
      <c r="B31" s="324" t="s">
        <v>874</v>
      </c>
      <c r="C31" s="738" t="s">
        <v>875</v>
      </c>
      <c r="D31" s="738"/>
      <c r="E31" s="182">
        <f>'INP05.MELD'!$C$75</f>
        <v>0</v>
      </c>
      <c r="F31" s="182">
        <f>'INP05.MELD'!$C$76</f>
        <v>0</v>
      </c>
      <c r="G31" s="181" t="str">
        <f t="shared" ref="G31:G37" si="0">IF(AND(H31=FALSE,F31&gt;0),"!","OK")</f>
        <v>OK</v>
      </c>
      <c r="H31" s="183" t="b">
        <v>0</v>
      </c>
      <c r="I31" s="160"/>
    </row>
    <row r="32" spans="1:9" ht="15" customHeight="1" x14ac:dyDescent="0.3">
      <c r="B32" s="324" t="s">
        <v>880</v>
      </c>
      <c r="C32" s="181" t="s">
        <v>662</v>
      </c>
      <c r="D32" s="181"/>
      <c r="E32" s="182">
        <f>'INP10.MELD'!D95</f>
        <v>0</v>
      </c>
      <c r="F32" s="182">
        <f>'INP10.MELD'!D96</f>
        <v>0</v>
      </c>
      <c r="G32" s="181" t="str">
        <f t="shared" si="0"/>
        <v>OK</v>
      </c>
      <c r="H32" s="183" t="b">
        <v>0</v>
      </c>
      <c r="I32" s="160"/>
    </row>
    <row r="33" spans="2:9" ht="28.5" customHeight="1" x14ac:dyDescent="0.3">
      <c r="B33" s="324" t="s">
        <v>884</v>
      </c>
      <c r="C33" s="738" t="s">
        <v>1061</v>
      </c>
      <c r="D33" s="738"/>
      <c r="E33" s="182">
        <f>'INP20.MELD'!$C$65</f>
        <v>0</v>
      </c>
      <c r="F33" s="182">
        <f>'INP20.MELD'!$C$66</f>
        <v>0</v>
      </c>
      <c r="G33" s="181" t="str">
        <f t="shared" si="0"/>
        <v>OK</v>
      </c>
      <c r="H33" s="183" t="b">
        <v>0</v>
      </c>
      <c r="I33" s="160"/>
    </row>
    <row r="34" spans="2:9" ht="30.75" customHeight="1" x14ac:dyDescent="0.3">
      <c r="B34" s="324" t="s">
        <v>906</v>
      </c>
      <c r="C34" s="738" t="s">
        <v>1068</v>
      </c>
      <c r="D34" s="738"/>
      <c r="E34" s="182">
        <f>'INP30.MELD'!C66</f>
        <v>0</v>
      </c>
      <c r="F34" s="182">
        <f>'INP30.MELD'!C67</f>
        <v>0</v>
      </c>
      <c r="G34" s="181" t="str">
        <f t="shared" si="0"/>
        <v>OK</v>
      </c>
      <c r="H34" s="183" t="b">
        <v>0</v>
      </c>
      <c r="I34" s="160"/>
    </row>
    <row r="35" spans="2:9" ht="15" customHeight="1" x14ac:dyDescent="0.3">
      <c r="B35" s="324" t="s">
        <v>910</v>
      </c>
      <c r="C35" s="181" t="s">
        <v>1089</v>
      </c>
      <c r="D35" s="181"/>
      <c r="E35" s="182">
        <f>'INP40.MELD'!C318</f>
        <v>0</v>
      </c>
      <c r="F35" s="182">
        <f>'INP40.MELD'!C319</f>
        <v>0</v>
      </c>
      <c r="G35" s="181" t="str">
        <f t="shared" si="0"/>
        <v>OK</v>
      </c>
      <c r="H35" s="183" t="b">
        <v>0</v>
      </c>
      <c r="I35" s="160"/>
    </row>
    <row r="36" spans="2:9" ht="15" customHeight="1" x14ac:dyDescent="0.3">
      <c r="B36" s="324" t="s">
        <v>870</v>
      </c>
      <c r="C36" s="181" t="s">
        <v>1090</v>
      </c>
      <c r="D36" s="181"/>
      <c r="E36" s="182">
        <f>'INP50.MELD'!C317</f>
        <v>0</v>
      </c>
      <c r="F36" s="182">
        <f>'INP50.MELD'!C318</f>
        <v>0</v>
      </c>
      <c r="G36" s="181" t="str">
        <f t="shared" si="0"/>
        <v>OK</v>
      </c>
      <c r="H36" s="183" t="b">
        <v>0</v>
      </c>
      <c r="I36" s="160"/>
    </row>
    <row r="37" spans="2:9" ht="15" customHeight="1" x14ac:dyDescent="0.3">
      <c r="B37" s="324" t="s">
        <v>917</v>
      </c>
      <c r="C37" s="181" t="s">
        <v>971</v>
      </c>
      <c r="D37" s="181"/>
      <c r="E37" s="182">
        <f>'INP60.MELD'!C315</f>
        <v>0</v>
      </c>
      <c r="F37" s="182">
        <f>'INP60.MELD'!C316</f>
        <v>0</v>
      </c>
      <c r="G37" s="181" t="str">
        <f t="shared" si="0"/>
        <v>OK</v>
      </c>
      <c r="H37" s="183" t="b">
        <v>0</v>
      </c>
      <c r="I37" s="160"/>
    </row>
    <row r="38" spans="2:9" ht="15" hidden="1" customHeight="1" x14ac:dyDescent="0.3">
      <c r="B38" s="324"/>
      <c r="C38" s="738"/>
      <c r="D38" s="738"/>
      <c r="E38" s="182"/>
      <c r="F38" s="182"/>
      <c r="G38" s="181"/>
      <c r="H38" s="183"/>
      <c r="I38" s="160"/>
    </row>
    <row r="39" spans="2:9" ht="15" hidden="1" customHeight="1" x14ac:dyDescent="0.3">
      <c r="B39" s="324"/>
      <c r="C39" s="738"/>
      <c r="D39" s="738"/>
      <c r="E39" s="182"/>
      <c r="F39" s="182"/>
      <c r="G39" s="181"/>
      <c r="H39" s="183"/>
      <c r="I39" s="276"/>
    </row>
    <row r="40" spans="2:9" ht="15" hidden="1" customHeight="1" x14ac:dyDescent="0.3">
      <c r="B40" s="324"/>
      <c r="C40" s="738"/>
      <c r="D40" s="738"/>
      <c r="E40" s="182"/>
      <c r="F40" s="182"/>
      <c r="G40" s="181"/>
      <c r="H40" s="183"/>
      <c r="I40" s="276"/>
    </row>
    <row r="41" spans="2:9" ht="15" hidden="1" customHeight="1" x14ac:dyDescent="0.3">
      <c r="B41" s="324"/>
      <c r="C41" s="738"/>
      <c r="D41" s="738"/>
      <c r="E41" s="182"/>
      <c r="F41" s="182"/>
      <c r="G41" s="181"/>
      <c r="H41" s="183"/>
      <c r="I41" s="276"/>
    </row>
    <row r="42" spans="2:9" ht="15" hidden="1" customHeight="1" x14ac:dyDescent="0.3">
      <c r="B42" s="324"/>
      <c r="C42" s="738"/>
      <c r="D42" s="738"/>
      <c r="E42" s="182"/>
      <c r="F42" s="182"/>
      <c r="G42" s="181"/>
      <c r="H42" s="183"/>
      <c r="I42" s="276"/>
    </row>
    <row r="43" spans="2:9" ht="15" hidden="1" customHeight="1" x14ac:dyDescent="0.3">
      <c r="B43" s="324"/>
      <c r="C43" s="738"/>
      <c r="D43" s="738"/>
      <c r="E43" s="182"/>
      <c r="F43" s="182"/>
      <c r="G43" s="181"/>
      <c r="H43" s="183"/>
      <c r="I43" s="276"/>
    </row>
    <row r="44" spans="2:9" ht="15" hidden="1" customHeight="1" x14ac:dyDescent="0.3">
      <c r="B44" s="324"/>
      <c r="C44" s="738"/>
      <c r="D44" s="738"/>
      <c r="E44" s="182"/>
      <c r="F44" s="182"/>
      <c r="G44" s="181"/>
      <c r="H44" s="183"/>
      <c r="I44" s="276"/>
    </row>
    <row r="45" spans="2:9" ht="25.5" hidden="1" customHeight="1" x14ac:dyDescent="0.3">
      <c r="B45" s="324"/>
      <c r="C45" s="738"/>
      <c r="D45" s="738"/>
      <c r="E45" s="182"/>
      <c r="F45" s="182"/>
      <c r="G45" s="181"/>
      <c r="H45" s="183"/>
      <c r="I45" s="276"/>
    </row>
    <row r="46" spans="2:9" ht="15" hidden="1" customHeight="1" x14ac:dyDescent="0.3">
      <c r="B46" s="324"/>
      <c r="C46" s="738"/>
      <c r="D46" s="738"/>
      <c r="E46" s="182"/>
      <c r="F46" s="182"/>
      <c r="G46" s="181"/>
      <c r="H46" s="183"/>
      <c r="I46" s="160"/>
    </row>
    <row r="47" spans="2:9" ht="15" customHeight="1" x14ac:dyDescent="0.3">
      <c r="B47" s="167"/>
      <c r="C47" s="38"/>
      <c r="D47" s="38"/>
      <c r="E47" s="37"/>
      <c r="F47" s="37"/>
      <c r="G47" s="38"/>
      <c r="H47" s="177"/>
      <c r="I47" s="162"/>
    </row>
    <row r="48" spans="2:9" ht="15" hidden="1" customHeight="1" x14ac:dyDescent="0.3">
      <c r="B48" s="743"/>
      <c r="C48" s="743"/>
      <c r="D48" s="38"/>
      <c r="E48" s="37"/>
      <c r="F48" s="37"/>
      <c r="G48" s="38"/>
      <c r="H48" s="169"/>
      <c r="I48" s="162"/>
    </row>
    <row r="49" spans="2:17" ht="15" hidden="1" customHeight="1" x14ac:dyDescent="0.3">
      <c r="B49" s="166"/>
      <c r="C49" s="36"/>
      <c r="D49" s="36"/>
      <c r="E49" s="36"/>
      <c r="F49" s="39"/>
      <c r="G49" s="36"/>
      <c r="H49" s="36"/>
      <c r="I49" s="160"/>
    </row>
    <row r="50" spans="2:17" ht="15" customHeight="1" x14ac:dyDescent="0.3">
      <c r="B50" s="40" t="str">
        <f>IF(E50&gt;0,"Meldung mit Fehler","")</f>
        <v>Meldung mit Fehler</v>
      </c>
      <c r="C50" s="41"/>
      <c r="D50" s="41"/>
      <c r="E50" s="42">
        <f>SUM(E29:E49)</f>
        <v>1</v>
      </c>
      <c r="F50" s="42">
        <f>SUM(F31:F49)</f>
        <v>0</v>
      </c>
      <c r="G50" s="41"/>
      <c r="H50" s="43" t="str">
        <f>IF(COUNTIF(G31:G49,"!")&gt;0,"Meldung mit Warnungen","")</f>
        <v/>
      </c>
      <c r="I50" s="160"/>
      <c r="Q50" s="44"/>
    </row>
    <row r="51" spans="2:17" ht="15" customHeight="1" x14ac:dyDescent="0.3">
      <c r="B51" s="90"/>
      <c r="C51" s="91"/>
      <c r="D51" s="91"/>
      <c r="E51" s="92"/>
      <c r="F51" s="92"/>
      <c r="G51" s="91"/>
      <c r="H51" s="91"/>
      <c r="I51" s="160"/>
      <c r="Q51" s="44"/>
    </row>
    <row r="52" spans="2:17" ht="44.25" customHeight="1" x14ac:dyDescent="0.3">
      <c r="B52" s="741" t="s">
        <v>1078</v>
      </c>
      <c r="C52" s="741"/>
      <c r="D52" s="741"/>
      <c r="E52" s="741"/>
      <c r="F52" s="741"/>
      <c r="G52" s="741"/>
      <c r="H52" s="741"/>
    </row>
    <row r="53" spans="2:17" ht="30" hidden="1" customHeight="1" x14ac:dyDescent="0.3">
      <c r="B53" s="741"/>
      <c r="C53" s="741"/>
      <c r="D53" s="741"/>
      <c r="E53" s="741"/>
      <c r="F53" s="741"/>
      <c r="G53" s="741"/>
      <c r="H53" s="741"/>
    </row>
    <row r="54" spans="2:17" s="162" customFormat="1" ht="18" hidden="1" customHeight="1" x14ac:dyDescent="0.25">
      <c r="F54" s="748"/>
      <c r="G54" s="748"/>
      <c r="H54" s="748"/>
    </row>
    <row r="55" spans="2:17" s="162" customFormat="1" ht="18" hidden="1" customHeight="1" x14ac:dyDescent="0.25">
      <c r="F55" s="748"/>
      <c r="G55" s="748"/>
      <c r="H55" s="748"/>
    </row>
    <row r="56" spans="2:17" s="162" customFormat="1" ht="18" hidden="1" customHeight="1" x14ac:dyDescent="0.25">
      <c r="B56" s="748"/>
      <c r="C56" s="748"/>
      <c r="D56" s="748"/>
      <c r="F56" s="748"/>
      <c r="G56" s="748"/>
      <c r="H56" s="748"/>
    </row>
    <row r="57" spans="2:17" s="162" customFormat="1" ht="18" hidden="1" customHeight="1" x14ac:dyDescent="0.25">
      <c r="F57" s="748"/>
      <c r="G57" s="748"/>
      <c r="H57" s="748"/>
    </row>
    <row r="58" spans="2:17" ht="6.75" customHeight="1" x14ac:dyDescent="0.3">
      <c r="B58" s="45"/>
      <c r="C58" s="46"/>
      <c r="D58" s="46"/>
      <c r="E58" s="46"/>
      <c r="F58" s="46"/>
      <c r="G58" s="46"/>
      <c r="H58" s="46"/>
    </row>
    <row r="59" spans="2:17" ht="21" customHeight="1" x14ac:dyDescent="0.3">
      <c r="B59" s="89" t="s">
        <v>0</v>
      </c>
      <c r="C59" s="47"/>
      <c r="D59" s="47"/>
      <c r="E59" s="47"/>
      <c r="F59" s="85" t="s">
        <v>375</v>
      </c>
      <c r="G59" s="78"/>
      <c r="H59" s="86" t="str">
        <f>HYPERLINK("mailto:investmentBOP@snb.ch?subject="&amp;H64&amp;" Anfrage","investmentBOP@snb.ch")</f>
        <v>investmentBOP@snb.ch</v>
      </c>
    </row>
    <row r="60" spans="2:17" x14ac:dyDescent="0.3">
      <c r="B60" s="18" t="s">
        <v>733</v>
      </c>
      <c r="C60" s="47"/>
      <c r="D60" s="47"/>
      <c r="F60" s="213"/>
      <c r="H60" s="85"/>
    </row>
    <row r="61" spans="2:17" x14ac:dyDescent="0.3">
      <c r="B61" s="89" t="s">
        <v>15</v>
      </c>
      <c r="C61" s="47"/>
      <c r="D61" s="47"/>
      <c r="E61" s="47"/>
      <c r="F61" s="49"/>
      <c r="G61" s="47"/>
      <c r="H61" s="48"/>
      <c r="K61" s="18"/>
    </row>
    <row r="62" spans="2:17" x14ac:dyDescent="0.3">
      <c r="B62" s="89" t="s">
        <v>16</v>
      </c>
      <c r="C62" s="47"/>
      <c r="D62" s="47"/>
      <c r="E62" s="47"/>
      <c r="F62" s="85"/>
      <c r="G62" s="47"/>
      <c r="H62" s="49"/>
      <c r="K62" s="18"/>
    </row>
    <row r="63" spans="2:17" x14ac:dyDescent="0.3">
      <c r="B63" s="89" t="s">
        <v>1148</v>
      </c>
      <c r="C63" s="47"/>
      <c r="D63" s="47"/>
      <c r="E63" s="47"/>
      <c r="F63" s="85" t="s">
        <v>376</v>
      </c>
      <c r="H63" s="86" t="str">
        <f>HYPERLINK("mailto:forms@snb.ch?subject="&amp;H64&amp;" Anfrage","forms@snb.ch")</f>
        <v>forms@snb.ch</v>
      </c>
    </row>
    <row r="64" spans="2:17" x14ac:dyDescent="0.3">
      <c r="B64" s="89"/>
      <c r="C64" s="47"/>
      <c r="D64" s="47"/>
      <c r="E64" s="47"/>
      <c r="F64" s="47"/>
      <c r="G64" s="47"/>
      <c r="H64" s="171" t="str">
        <f>IF(TYPE(H4)=2,H3,H3&amp;"  "&amp;DAY(H4)&amp;"."&amp;MONTH(H4)&amp;"."&amp;YEAR(H4))</f>
        <v>XXXXXX</v>
      </c>
    </row>
    <row r="65" spans="3:8" ht="13" customHeight="1" x14ac:dyDescent="0.3">
      <c r="C65" s="17"/>
      <c r="D65" s="17"/>
      <c r="E65" s="17"/>
      <c r="F65" s="17"/>
      <c r="G65" s="17"/>
      <c r="H65" s="17"/>
    </row>
  </sheetData>
  <sheetProtection sheet="1" objects="1" scenarios="1"/>
  <mergeCells count="33">
    <mergeCell ref="B56:D56"/>
    <mergeCell ref="F57:H57"/>
    <mergeCell ref="F56:H56"/>
    <mergeCell ref="F55:H55"/>
    <mergeCell ref="F54:H54"/>
    <mergeCell ref="B53:H53"/>
    <mergeCell ref="B52:H52"/>
    <mergeCell ref="D14:E14"/>
    <mergeCell ref="D16:E16"/>
    <mergeCell ref="C46:D46"/>
    <mergeCell ref="B48:C48"/>
    <mergeCell ref="C43:D43"/>
    <mergeCell ref="B24:H24"/>
    <mergeCell ref="D15:E15"/>
    <mergeCell ref="B25:H25"/>
    <mergeCell ref="C38:D38"/>
    <mergeCell ref="B26:H26"/>
    <mergeCell ref="C33:D33"/>
    <mergeCell ref="C45:D45"/>
    <mergeCell ref="C40:D40"/>
    <mergeCell ref="C41:D41"/>
    <mergeCell ref="D9:E9"/>
    <mergeCell ref="C44:D44"/>
    <mergeCell ref="D10:E10"/>
    <mergeCell ref="D11:E11"/>
    <mergeCell ref="D12:E12"/>
    <mergeCell ref="D13:E13"/>
    <mergeCell ref="D17:E17"/>
    <mergeCell ref="C39:D39"/>
    <mergeCell ref="B23:D23"/>
    <mergeCell ref="C34:D34"/>
    <mergeCell ref="C42:D42"/>
    <mergeCell ref="C31:D31"/>
  </mergeCells>
  <conditionalFormatting sqref="G31:G38 G46:G48">
    <cfRule type="cellIs" dxfId="35" priority="14" stopIfTrue="1" operator="equal">
      <formula>"!"</formula>
    </cfRule>
  </conditionalFormatting>
  <conditionalFormatting sqref="E50:F51">
    <cfRule type="cellIs" dxfId="34" priority="13" stopIfTrue="1" operator="greaterThan">
      <formula>0</formula>
    </cfRule>
  </conditionalFormatting>
  <conditionalFormatting sqref="I4">
    <cfRule type="expression" dxfId="33" priority="10" stopIfTrue="1">
      <formula>($E$9)="Bitte letzten Tag des Jahres (31.12.) eingeben"</formula>
    </cfRule>
  </conditionalFormatting>
  <conditionalFormatting sqref="B53:H53">
    <cfRule type="expression" dxfId="32" priority="8" stopIfTrue="1">
      <formula>$B$9=TRUE</formula>
    </cfRule>
  </conditionalFormatting>
  <conditionalFormatting sqref="B27:H27">
    <cfRule type="expression" dxfId="31" priority="15" stopIfTrue="1">
      <formula>$E50&gt;0</formula>
    </cfRule>
  </conditionalFormatting>
  <conditionalFormatting sqref="B29:C29 E29">
    <cfRule type="expression" dxfId="30" priority="22" stopIfTrue="1">
      <formula>$E51&gt;0</formula>
    </cfRule>
  </conditionalFormatting>
  <conditionalFormatting sqref="G39:G43">
    <cfRule type="cellIs" dxfId="29" priority="3" stopIfTrue="1" operator="equal">
      <formula>"!"</formula>
    </cfRule>
  </conditionalFormatting>
  <conditionalFormatting sqref="G44:G45">
    <cfRule type="cellIs" dxfId="28" priority="2" stopIfTrue="1" operator="equal">
      <formula>"!"</formula>
    </cfRule>
  </conditionalFormatting>
  <conditionalFormatting sqref="E31:F37">
    <cfRule type="cellIs" dxfId="27" priority="1" stopIfTrue="1" operator="greaterThan">
      <formula>0</formula>
    </cfRule>
  </conditionalFormatting>
  <dataValidations count="2">
    <dataValidation type="list" allowBlank="1" showInputMessage="1" showErrorMessage="1" sqref="H5" xr:uid="{00000000-0002-0000-0100-000000000000}">
      <formula1>"Korrektur,Test"</formula1>
    </dataValidation>
    <dataValidation type="whole" allowBlank="1" showInputMessage="1" showErrorMessage="1" sqref="H3" xr:uid="{00000000-0002-0000-0100-000001000000}">
      <formula1>100000</formula1>
      <formula2>999999</formula2>
    </dataValidation>
  </dataValidations>
  <hyperlinks>
    <hyperlink ref="B32" location="INP10.MELD!A1" display="INP10" xr:uid="{00000000-0004-0000-0100-000000000000}"/>
    <hyperlink ref="B33" location="INP20.MELD!A1" display="INP20" xr:uid="{00000000-0004-0000-0100-000001000000}"/>
    <hyperlink ref="B34" location="INP30.MELD!A1" display="INP30" xr:uid="{00000000-0004-0000-0100-000002000000}"/>
    <hyperlink ref="B35" location="INP40.MELD!A1" display="INP40" xr:uid="{00000000-0004-0000-0100-000003000000}"/>
    <hyperlink ref="B36" location="INP50.MELD!A1" display="INP50" xr:uid="{00000000-0004-0000-0100-000004000000}"/>
    <hyperlink ref="B37" location="INP60.MELD!A1" display="INP60" xr:uid="{00000000-0004-0000-0100-000005000000}"/>
    <hyperlink ref="B31" location="INP05.MELD!A1" display="INP05" xr:uid="{00000000-0004-0000-0100-000006000000}"/>
    <hyperlink ref="E19" location="Instructions!A1" display="Anleitung" xr:uid="{00000000-0004-0000-0100-000007000000}"/>
    <hyperlink ref="E21" location="Metadata!A1" display="Grunddaten" xr:uid="{00000000-0004-0000-0100-000008000000}"/>
    <hyperlink ref="B23" location="Manual_6" display="Konsistenzprüfungen (rechnerische Prüfungen)" xr:uid="{00000000-0004-0000-0100-000009000000}"/>
    <hyperlink ref="B30" location="Metadata!A1" display="Grunddaten" xr:uid="{00000000-0004-0000-0100-00000A000000}"/>
  </hyperlinks>
  <pageMargins left="0.78740157480314965" right="0.78740157480314965" top="0.78740157480314965" bottom="0.78740157480314965" header="0.31496062992125984" footer="0.31496062992125984"/>
  <pageSetup paperSize="9" scale="64" fitToHeight="2" orientation="portrait" r:id="rId1"/>
  <headerFooter>
    <oddFooter>&amp;L&amp;"Arial,Fett"SNB&amp;C&amp;D&amp;RSeite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22" r:id="rId4" name="Check Box 374">
              <controlPr defaultSize="0" autoFill="0" autoLine="0" autoPict="0">
                <anchor moveWithCells="1">
                  <from>
                    <xdr:col>7</xdr:col>
                    <xdr:colOff>0</xdr:colOff>
                    <xdr:row>30</xdr:row>
                    <xdr:rowOff>0</xdr:rowOff>
                  </from>
                  <to>
                    <xdr:col>8</xdr:col>
                    <xdr:colOff>0</xdr:colOff>
                    <xdr:row>31</xdr:row>
                    <xdr:rowOff>0</xdr:rowOff>
                  </to>
                </anchor>
              </controlPr>
            </control>
          </mc:Choice>
        </mc:AlternateContent>
        <mc:AlternateContent xmlns:mc="http://schemas.openxmlformats.org/markup-compatibility/2006">
          <mc:Choice Requires="x14">
            <control shapeId="2423" r:id="rId5" name="Check Box 375">
              <controlPr defaultSize="0" autoFill="0" autoLine="0" autoPict="0">
                <anchor moveWithCells="1">
                  <from>
                    <xdr:col>7</xdr:col>
                    <xdr:colOff>0</xdr:colOff>
                    <xdr:row>31</xdr:row>
                    <xdr:rowOff>0</xdr:rowOff>
                  </from>
                  <to>
                    <xdr:col>8</xdr:col>
                    <xdr:colOff>0</xdr:colOff>
                    <xdr:row>32</xdr:row>
                    <xdr:rowOff>0</xdr:rowOff>
                  </to>
                </anchor>
              </controlPr>
            </control>
          </mc:Choice>
        </mc:AlternateContent>
        <mc:AlternateContent xmlns:mc="http://schemas.openxmlformats.org/markup-compatibility/2006">
          <mc:Choice Requires="x14">
            <control shapeId="2424" r:id="rId6" name="Check Box 376">
              <controlPr defaultSize="0" autoFill="0" autoLine="0" autoPict="0">
                <anchor moveWithCells="1">
                  <from>
                    <xdr:col>7</xdr:col>
                    <xdr:colOff>0</xdr:colOff>
                    <xdr:row>33</xdr:row>
                    <xdr:rowOff>0</xdr:rowOff>
                  </from>
                  <to>
                    <xdr:col>8</xdr:col>
                    <xdr:colOff>0</xdr:colOff>
                    <xdr:row>34</xdr:row>
                    <xdr:rowOff>0</xdr:rowOff>
                  </to>
                </anchor>
              </controlPr>
            </control>
          </mc:Choice>
        </mc:AlternateContent>
        <mc:AlternateContent xmlns:mc="http://schemas.openxmlformats.org/markup-compatibility/2006">
          <mc:Choice Requires="x14">
            <control shapeId="2425" r:id="rId7" name="Check Box 377">
              <controlPr defaultSize="0" autoFill="0" autoLine="0" autoPict="0">
                <anchor moveWithCells="1">
                  <from>
                    <xdr:col>7</xdr:col>
                    <xdr:colOff>0</xdr:colOff>
                    <xdr:row>34</xdr:row>
                    <xdr:rowOff>0</xdr:rowOff>
                  </from>
                  <to>
                    <xdr:col>8</xdr:col>
                    <xdr:colOff>0</xdr:colOff>
                    <xdr:row>35</xdr:row>
                    <xdr:rowOff>0</xdr:rowOff>
                  </to>
                </anchor>
              </controlPr>
            </control>
          </mc:Choice>
        </mc:AlternateContent>
        <mc:AlternateContent xmlns:mc="http://schemas.openxmlformats.org/markup-compatibility/2006">
          <mc:Choice Requires="x14">
            <control shapeId="2426" r:id="rId8" name="Check Box 378">
              <controlPr defaultSize="0" autoFill="0" autoLine="0" autoPict="0">
                <anchor moveWithCells="1">
                  <from>
                    <xdr:col>7</xdr:col>
                    <xdr:colOff>0</xdr:colOff>
                    <xdr:row>35</xdr:row>
                    <xdr:rowOff>0</xdr:rowOff>
                  </from>
                  <to>
                    <xdr:col>8</xdr:col>
                    <xdr:colOff>0</xdr:colOff>
                    <xdr:row>36</xdr:row>
                    <xdr:rowOff>0</xdr:rowOff>
                  </to>
                </anchor>
              </controlPr>
            </control>
          </mc:Choice>
        </mc:AlternateContent>
        <mc:AlternateContent xmlns:mc="http://schemas.openxmlformats.org/markup-compatibility/2006">
          <mc:Choice Requires="x14">
            <control shapeId="2427" r:id="rId9" name="Check Box 379">
              <controlPr defaultSize="0" autoFill="0" autoLine="0" autoPict="0">
                <anchor moveWithCells="1">
                  <from>
                    <xdr:col>7</xdr:col>
                    <xdr:colOff>0</xdr:colOff>
                    <xdr:row>36</xdr:row>
                    <xdr:rowOff>0</xdr:rowOff>
                  </from>
                  <to>
                    <xdr:col>8</xdr:col>
                    <xdr:colOff>0</xdr:colOff>
                    <xdr:row>46</xdr:row>
                    <xdr:rowOff>0</xdr:rowOff>
                  </to>
                </anchor>
              </controlPr>
            </control>
          </mc:Choice>
        </mc:AlternateContent>
        <mc:AlternateContent xmlns:mc="http://schemas.openxmlformats.org/markup-compatibility/2006">
          <mc:Choice Requires="x14">
            <control shapeId="2975" r:id="rId10" name="Check Box 927">
              <controlPr defaultSize="0" autoFill="0" autoLine="0" autoPict="0">
                <anchor moveWithCells="1">
                  <from>
                    <xdr:col>7</xdr:col>
                    <xdr:colOff>0</xdr:colOff>
                    <xdr:row>32</xdr:row>
                    <xdr:rowOff>0</xdr:rowOff>
                  </from>
                  <to>
                    <xdr:col>8</xdr:col>
                    <xdr:colOff>0</xdr:colOff>
                    <xdr:row>33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Z92"/>
  <sheetViews>
    <sheetView showGridLines="0" showRowColHeaders="0" topLeftCell="A37" zoomScale="90" zoomScaleNormal="90" workbookViewId="0">
      <selection activeCell="E33" sqref="E33:E35"/>
    </sheetView>
  </sheetViews>
  <sheetFormatPr baseColWidth="10" defaultColWidth="9.1796875" defaultRowHeight="12.5" x14ac:dyDescent="0.25"/>
  <cols>
    <col min="1" max="1" width="1.81640625" style="204" customWidth="1"/>
    <col min="2" max="2" width="43.81640625" style="204" customWidth="1"/>
    <col min="3" max="3" width="41.1796875" style="204" customWidth="1"/>
    <col min="4" max="4" width="4.453125" style="204" customWidth="1"/>
    <col min="5" max="5" width="4.7265625" style="204" customWidth="1"/>
    <col min="6" max="6" width="2.7265625" style="204" customWidth="1"/>
    <col min="7" max="8" width="9.1796875" style="204" customWidth="1"/>
    <col min="9" max="9" width="7.26953125" style="204" customWidth="1"/>
    <col min="10" max="10" width="7.81640625" style="204" customWidth="1"/>
    <col min="11" max="16384" width="9.1796875" style="204"/>
  </cols>
  <sheetData>
    <row r="1" spans="1:26" s="200" customFormat="1" ht="14" x14ac:dyDescent="0.3">
      <c r="A1" s="198"/>
      <c r="B1" s="198"/>
      <c r="F1" s="199" t="s">
        <v>5</v>
      </c>
      <c r="G1" s="785" t="str">
        <f>Start!H1</f>
        <v>INP</v>
      </c>
      <c r="H1" s="786"/>
      <c r="J1" s="203"/>
      <c r="K1" s="203"/>
      <c r="L1" s="203"/>
      <c r="M1" s="203"/>
      <c r="N1" s="203"/>
      <c r="O1" s="203"/>
      <c r="P1" s="203"/>
      <c r="Q1" s="203"/>
      <c r="R1" s="203"/>
      <c r="S1" s="203"/>
      <c r="T1" s="203"/>
      <c r="U1" s="203"/>
      <c r="V1" s="203"/>
      <c r="W1" s="203"/>
      <c r="X1" s="203"/>
      <c r="Y1" s="203"/>
      <c r="Z1" s="203"/>
    </row>
    <row r="2" spans="1:26" s="200" customFormat="1" ht="14" x14ac:dyDescent="0.3">
      <c r="A2" s="198"/>
      <c r="B2" s="198"/>
      <c r="F2" s="199" t="s">
        <v>538</v>
      </c>
      <c r="G2" s="785" t="s">
        <v>697</v>
      </c>
      <c r="H2" s="786"/>
      <c r="J2" s="203"/>
      <c r="K2" s="203"/>
      <c r="L2" s="203"/>
      <c r="M2" s="203"/>
      <c r="N2" s="203"/>
      <c r="O2" s="203"/>
      <c r="P2" s="203"/>
      <c r="Q2" s="203"/>
      <c r="R2" s="203"/>
      <c r="S2" s="203"/>
      <c r="T2" s="203"/>
      <c r="U2" s="203"/>
      <c r="V2" s="203"/>
      <c r="W2" s="203"/>
      <c r="X2" s="203"/>
      <c r="Y2" s="203"/>
      <c r="Z2" s="203"/>
    </row>
    <row r="3" spans="1:26" s="200" customFormat="1" ht="14" x14ac:dyDescent="0.3">
      <c r="A3" s="198"/>
      <c r="F3" s="199" t="s">
        <v>1167</v>
      </c>
      <c r="G3" s="787" t="str">
        <f>Start!H3</f>
        <v>XXXXXX</v>
      </c>
      <c r="H3" s="788"/>
      <c r="I3" s="584"/>
      <c r="J3" s="631"/>
      <c r="K3" s="631"/>
      <c r="L3" s="203"/>
      <c r="M3" s="203"/>
      <c r="N3" s="203"/>
      <c r="O3" s="203"/>
      <c r="P3" s="203"/>
      <c r="Q3" s="203"/>
      <c r="R3" s="203"/>
      <c r="S3" s="203"/>
      <c r="T3" s="203"/>
      <c r="U3" s="203"/>
      <c r="V3" s="203"/>
      <c r="W3" s="203"/>
      <c r="X3" s="203"/>
      <c r="Y3" s="203"/>
      <c r="Z3" s="203"/>
    </row>
    <row r="4" spans="1:26" s="200" customFormat="1" ht="14" x14ac:dyDescent="0.3">
      <c r="A4" s="198"/>
      <c r="F4" s="213" t="s">
        <v>3</v>
      </c>
      <c r="G4" s="789" t="str">
        <f>Start!H4</f>
        <v>TT.MM.JJJJ</v>
      </c>
      <c r="H4" s="790"/>
      <c r="I4" s="584"/>
      <c r="J4" s="631"/>
      <c r="K4" s="631"/>
      <c r="L4" s="203"/>
      <c r="M4" s="203"/>
      <c r="N4" s="203"/>
      <c r="O4" s="203"/>
      <c r="P4" s="203"/>
      <c r="Q4" s="203"/>
      <c r="R4" s="203"/>
      <c r="S4" s="203"/>
      <c r="T4" s="203"/>
      <c r="U4" s="203"/>
      <c r="V4" s="203"/>
      <c r="W4" s="203"/>
      <c r="X4" s="203"/>
      <c r="Y4" s="203"/>
      <c r="Z4" s="203"/>
    </row>
    <row r="5" spans="1:26" s="200" customFormat="1" ht="14" x14ac:dyDescent="0.3">
      <c r="A5" s="198"/>
      <c r="G5" s="213"/>
      <c r="H5" s="210"/>
      <c r="I5" s="632"/>
      <c r="J5" s="631"/>
      <c r="K5" s="631"/>
      <c r="L5" s="203"/>
      <c r="M5" s="203"/>
      <c r="N5" s="203"/>
      <c r="O5" s="203"/>
      <c r="P5" s="203"/>
      <c r="Q5" s="203"/>
      <c r="R5" s="203"/>
      <c r="S5" s="203"/>
      <c r="T5" s="203"/>
      <c r="U5" s="203"/>
      <c r="V5" s="203"/>
      <c r="W5" s="203"/>
      <c r="X5" s="203"/>
      <c r="Y5" s="203"/>
      <c r="Z5" s="203"/>
    </row>
    <row r="6" spans="1:26" s="200" customFormat="1" ht="18" x14ac:dyDescent="0.3">
      <c r="A6" s="198"/>
      <c r="B6" s="792" t="s">
        <v>869</v>
      </c>
      <c r="C6" s="792"/>
      <c r="D6" s="792"/>
      <c r="E6" s="792"/>
      <c r="F6" s="792"/>
      <c r="G6" s="792"/>
      <c r="H6" s="210"/>
      <c r="I6" s="632"/>
      <c r="J6" s="631"/>
      <c r="K6" s="631"/>
      <c r="L6" s="203"/>
      <c r="M6" s="203"/>
      <c r="N6" s="203"/>
      <c r="O6" s="203"/>
      <c r="P6" s="203"/>
      <c r="Q6" s="203"/>
      <c r="R6" s="203"/>
      <c r="S6" s="203"/>
      <c r="T6" s="203"/>
      <c r="U6" s="203"/>
      <c r="V6" s="203"/>
      <c r="W6" s="203"/>
      <c r="X6" s="203"/>
      <c r="Y6" s="203"/>
      <c r="Z6" s="203"/>
    </row>
    <row r="7" spans="1:26" s="200" customFormat="1" ht="18" x14ac:dyDescent="0.3">
      <c r="A7" s="198"/>
      <c r="B7" s="247" t="s">
        <v>697</v>
      </c>
      <c r="C7" s="240"/>
      <c r="D7" s="240"/>
      <c r="E7" s="240"/>
      <c r="F7" s="240"/>
      <c r="G7" s="240"/>
      <c r="H7" s="210"/>
      <c r="I7" s="632"/>
      <c r="J7" s="631"/>
      <c r="K7" s="631"/>
      <c r="L7" s="203"/>
      <c r="M7" s="203"/>
      <c r="N7" s="203"/>
      <c r="O7" s="203"/>
      <c r="P7" s="203"/>
      <c r="Q7" s="203"/>
      <c r="R7" s="203"/>
      <c r="S7" s="203"/>
      <c r="T7" s="203"/>
      <c r="U7" s="203"/>
      <c r="V7" s="203"/>
      <c r="W7" s="203"/>
      <c r="X7" s="203"/>
      <c r="Y7" s="203"/>
      <c r="Z7" s="203"/>
    </row>
    <row r="8" spans="1:26" s="200" customFormat="1" ht="33" customHeight="1" x14ac:dyDescent="0.35">
      <c r="A8" s="198"/>
      <c r="B8" s="248" t="s">
        <v>698</v>
      </c>
      <c r="C8" s="240"/>
      <c r="D8" s="240"/>
      <c r="E8" s="240"/>
      <c r="F8" s="240"/>
      <c r="G8" s="240"/>
      <c r="H8" s="210"/>
      <c r="I8" s="632"/>
      <c r="J8" s="631"/>
      <c r="K8" s="631"/>
      <c r="L8" s="203"/>
      <c r="M8" s="203"/>
      <c r="N8" s="203"/>
      <c r="O8" s="203"/>
      <c r="P8" s="203"/>
      <c r="Q8" s="203"/>
      <c r="R8" s="203"/>
      <c r="S8" s="203"/>
      <c r="T8" s="203"/>
      <c r="U8" s="203"/>
      <c r="V8" s="203"/>
      <c r="W8" s="203"/>
      <c r="X8" s="203"/>
      <c r="Y8" s="203"/>
      <c r="Z8" s="203"/>
    </row>
    <row r="9" spans="1:26" ht="24.75" customHeight="1" x14ac:dyDescent="0.3">
      <c r="A9" s="20"/>
      <c r="B9" s="791" t="s">
        <v>699</v>
      </c>
      <c r="C9" s="791"/>
      <c r="D9" s="791"/>
      <c r="E9" s="791"/>
      <c r="F9" s="20"/>
      <c r="G9" s="20"/>
      <c r="H9" s="82"/>
      <c r="I9" s="584"/>
      <c r="J9" s="584"/>
      <c r="K9" s="584"/>
      <c r="L9" s="200"/>
      <c r="M9" s="200"/>
      <c r="N9" s="200"/>
      <c r="O9" s="203"/>
      <c r="P9" s="203"/>
      <c r="Q9" s="203"/>
      <c r="R9" s="201"/>
      <c r="S9" s="53"/>
      <c r="T9" s="82"/>
      <c r="U9" s="20"/>
    </row>
    <row r="10" spans="1:26" s="200" customFormat="1" ht="28.5" customHeight="1" x14ac:dyDescent="0.3">
      <c r="A10" s="198"/>
      <c r="B10" s="525" t="s">
        <v>10</v>
      </c>
      <c r="C10" s="779"/>
      <c r="D10" s="780"/>
      <c r="E10" s="776" t="s">
        <v>118</v>
      </c>
      <c r="I10" s="584"/>
      <c r="J10" s="631"/>
      <c r="K10" s="631"/>
      <c r="L10" s="203"/>
      <c r="M10" s="203"/>
      <c r="N10" s="203"/>
      <c r="O10" s="203"/>
      <c r="P10" s="203"/>
      <c r="Q10" s="203"/>
      <c r="R10" s="203"/>
      <c r="S10" s="203"/>
      <c r="T10" s="203"/>
      <c r="U10" s="203"/>
      <c r="V10" s="203"/>
      <c r="W10" s="203"/>
      <c r="X10" s="203"/>
      <c r="Y10" s="203"/>
      <c r="Z10" s="203"/>
    </row>
    <row r="11" spans="1:26" s="200" customFormat="1" ht="14" x14ac:dyDescent="0.3">
      <c r="A11" s="198"/>
      <c r="B11" s="612" t="s">
        <v>539</v>
      </c>
      <c r="C11" s="781"/>
      <c r="D11" s="782"/>
      <c r="E11" s="777"/>
      <c r="I11" s="584"/>
      <c r="J11" s="631"/>
      <c r="K11" s="631"/>
      <c r="L11" s="203"/>
      <c r="M11" s="203"/>
      <c r="N11" s="203"/>
      <c r="O11" s="203"/>
      <c r="P11" s="203"/>
      <c r="Q11" s="203"/>
      <c r="R11" s="203"/>
      <c r="S11" s="203"/>
      <c r="T11" s="203"/>
      <c r="U11" s="203"/>
      <c r="V11" s="203"/>
      <c r="W11" s="203"/>
      <c r="X11" s="203"/>
      <c r="Y11" s="203"/>
      <c r="Z11" s="203"/>
    </row>
    <row r="12" spans="1:26" s="200" customFormat="1" ht="14" x14ac:dyDescent="0.3">
      <c r="A12" s="198"/>
      <c r="B12" s="239" t="s">
        <v>540</v>
      </c>
      <c r="C12" s="310"/>
      <c r="D12" s="251"/>
      <c r="E12" s="777"/>
      <c r="J12" s="203"/>
      <c r="K12" s="203"/>
      <c r="L12" s="203"/>
      <c r="M12" s="203"/>
      <c r="N12" s="203"/>
      <c r="O12" s="203"/>
      <c r="P12" s="203"/>
      <c r="Q12" s="203"/>
      <c r="R12" s="203"/>
      <c r="S12" s="203"/>
      <c r="T12" s="203"/>
      <c r="U12" s="203"/>
      <c r="V12" s="203"/>
      <c r="W12" s="203"/>
      <c r="X12" s="203"/>
      <c r="Y12" s="203"/>
      <c r="Z12" s="203"/>
    </row>
    <row r="13" spans="1:26" s="200" customFormat="1" ht="14" x14ac:dyDescent="0.3">
      <c r="A13" s="198"/>
      <c r="B13" s="249" t="s">
        <v>536</v>
      </c>
      <c r="C13" s="781"/>
      <c r="D13" s="782"/>
      <c r="E13" s="777"/>
      <c r="J13" s="203"/>
      <c r="K13" s="203"/>
      <c r="L13" s="203"/>
      <c r="M13" s="203"/>
      <c r="N13" s="203"/>
      <c r="O13" s="203"/>
      <c r="P13" s="203"/>
      <c r="Q13" s="203"/>
      <c r="R13" s="203"/>
      <c r="S13" s="203"/>
      <c r="T13" s="203"/>
      <c r="U13" s="203"/>
      <c r="V13" s="203"/>
      <c r="W13" s="203"/>
      <c r="X13" s="203"/>
      <c r="Y13" s="203"/>
      <c r="Z13" s="203"/>
    </row>
    <row r="14" spans="1:26" s="200" customFormat="1" ht="14" x14ac:dyDescent="0.3">
      <c r="A14" s="198"/>
      <c r="B14" s="249" t="s">
        <v>537</v>
      </c>
      <c r="C14" s="781"/>
      <c r="D14" s="782"/>
      <c r="E14" s="777"/>
      <c r="J14" s="203"/>
      <c r="K14" s="203"/>
      <c r="L14" s="203"/>
      <c r="M14" s="203"/>
      <c r="N14" s="203"/>
      <c r="O14" s="203"/>
      <c r="P14" s="203"/>
      <c r="Q14" s="203"/>
      <c r="R14" s="203"/>
      <c r="S14" s="203"/>
      <c r="T14" s="203"/>
      <c r="U14" s="203"/>
      <c r="V14" s="203"/>
      <c r="W14" s="203"/>
      <c r="X14" s="203"/>
      <c r="Y14" s="203"/>
      <c r="Z14" s="203"/>
    </row>
    <row r="15" spans="1:26" s="200" customFormat="1" ht="14" x14ac:dyDescent="0.3">
      <c r="A15" s="198"/>
      <c r="B15" s="250" t="s">
        <v>423</v>
      </c>
      <c r="C15" s="783"/>
      <c r="D15" s="784"/>
      <c r="E15" s="778"/>
      <c r="G15" s="243" t="str">
        <f>IF(COUNTA(C10:D15)&lt;5,"unvollständig","OK")</f>
        <v>unvollständig</v>
      </c>
      <c r="J15" s="203"/>
      <c r="K15" s="203"/>
      <c r="L15" s="203"/>
      <c r="M15" s="203"/>
      <c r="N15" s="203"/>
      <c r="O15" s="203"/>
      <c r="P15" s="203"/>
      <c r="Q15" s="203"/>
      <c r="R15" s="203"/>
      <c r="S15" s="203"/>
      <c r="T15" s="203"/>
      <c r="U15" s="203"/>
      <c r="V15" s="203"/>
      <c r="W15" s="203"/>
      <c r="X15" s="203"/>
      <c r="Y15" s="203"/>
      <c r="Z15" s="203"/>
    </row>
    <row r="16" spans="1:26" s="200" customFormat="1" ht="15" customHeight="1" x14ac:dyDescent="0.3">
      <c r="A16" s="198"/>
      <c r="B16" s="198"/>
      <c r="C16" s="198"/>
      <c r="D16" s="204"/>
      <c r="J16" s="203"/>
      <c r="K16" s="203"/>
      <c r="L16" s="203"/>
      <c r="M16" s="203"/>
      <c r="N16" s="203"/>
      <c r="O16" s="203"/>
      <c r="P16" s="203"/>
      <c r="Q16" s="203"/>
      <c r="R16" s="203"/>
      <c r="S16" s="203"/>
      <c r="T16" s="203"/>
      <c r="U16" s="203"/>
      <c r="V16" s="203"/>
      <c r="W16" s="203"/>
      <c r="X16" s="203"/>
      <c r="Y16" s="203"/>
      <c r="Z16" s="203"/>
    </row>
    <row r="17" spans="1:26" ht="15" customHeight="1" x14ac:dyDescent="0.3">
      <c r="A17" s="20"/>
      <c r="B17" s="791" t="s">
        <v>700</v>
      </c>
      <c r="C17" s="791"/>
      <c r="D17" s="791"/>
      <c r="E17" s="791"/>
      <c r="F17" s="20"/>
      <c r="G17" s="20"/>
      <c r="H17" s="82"/>
      <c r="I17" s="200"/>
      <c r="J17" s="200"/>
      <c r="K17" s="200"/>
      <c r="L17" s="200"/>
      <c r="M17" s="200"/>
      <c r="N17" s="200"/>
      <c r="O17" s="203"/>
      <c r="P17" s="203"/>
      <c r="Q17" s="203"/>
      <c r="R17" s="201"/>
      <c r="S17" s="53"/>
      <c r="T17" s="82"/>
      <c r="U17" s="20"/>
    </row>
    <row r="18" spans="1:26" s="200" customFormat="1" ht="35.25" customHeight="1" x14ac:dyDescent="0.3">
      <c r="A18" s="198"/>
      <c r="B18" s="806" t="s">
        <v>1015</v>
      </c>
      <c r="C18" s="807"/>
      <c r="D18" s="808"/>
      <c r="E18" s="776" t="s">
        <v>713</v>
      </c>
      <c r="J18" s="203"/>
      <c r="K18" s="203"/>
      <c r="L18" s="203"/>
      <c r="M18" s="203"/>
      <c r="N18" s="203"/>
      <c r="O18" s="203"/>
      <c r="P18" s="203"/>
      <c r="Q18" s="203"/>
      <c r="R18" s="203"/>
      <c r="S18" s="203"/>
      <c r="T18" s="203"/>
      <c r="U18" s="203"/>
      <c r="V18" s="203"/>
      <c r="W18" s="203"/>
      <c r="X18" s="203"/>
      <c r="Y18" s="203"/>
      <c r="Z18" s="203"/>
    </row>
    <row r="19" spans="1:26" s="200" customFormat="1" ht="20.149999999999999" customHeight="1" x14ac:dyDescent="0.3">
      <c r="A19" s="198"/>
      <c r="B19" s="809"/>
      <c r="C19" s="810"/>
      <c r="D19" s="811"/>
      <c r="E19" s="778"/>
      <c r="G19" s="243" t="str">
        <f>IF(B19="","Noch nicht beantwortet","OK")</f>
        <v>Noch nicht beantwortet</v>
      </c>
      <c r="J19" s="203"/>
      <c r="K19" s="203"/>
      <c r="L19" s="203"/>
      <c r="M19" s="203"/>
      <c r="N19" s="203"/>
      <c r="O19" s="203"/>
      <c r="P19" s="203"/>
      <c r="Q19" s="203"/>
      <c r="R19" s="203"/>
      <c r="S19" s="203"/>
      <c r="T19" s="203"/>
      <c r="U19" s="203"/>
      <c r="V19" s="203"/>
      <c r="W19" s="203"/>
      <c r="X19" s="203"/>
      <c r="Y19" s="203"/>
      <c r="Z19" s="203"/>
    </row>
    <row r="20" spans="1:26" s="200" customFormat="1" ht="15" customHeight="1" x14ac:dyDescent="0.3">
      <c r="A20" s="198"/>
      <c r="B20" s="251"/>
      <c r="C20" s="251"/>
      <c r="D20" s="251"/>
      <c r="J20" s="203"/>
      <c r="K20" s="203"/>
      <c r="L20" s="203"/>
      <c r="M20" s="203"/>
      <c r="N20" s="203"/>
      <c r="O20" s="203"/>
      <c r="P20" s="203"/>
      <c r="Q20" s="203"/>
      <c r="R20" s="203"/>
      <c r="S20" s="203"/>
      <c r="T20" s="203"/>
      <c r="U20" s="203"/>
      <c r="V20" s="203"/>
      <c r="W20" s="203"/>
      <c r="X20" s="203"/>
      <c r="Y20" s="203"/>
      <c r="Z20" s="203"/>
    </row>
    <row r="21" spans="1:26" ht="15" customHeight="1" x14ac:dyDescent="0.3">
      <c r="A21" s="20"/>
      <c r="B21" s="791" t="s">
        <v>1079</v>
      </c>
      <c r="C21" s="791"/>
      <c r="D21" s="791"/>
      <c r="E21" s="791"/>
      <c r="F21" s="20"/>
      <c r="G21" s="20"/>
      <c r="H21" s="82"/>
      <c r="I21" s="200"/>
      <c r="J21" s="200"/>
      <c r="K21" s="200"/>
      <c r="L21" s="200"/>
      <c r="M21" s="200"/>
      <c r="N21" s="200"/>
      <c r="O21" s="203"/>
      <c r="P21" s="203"/>
      <c r="Q21" s="203"/>
      <c r="R21" s="201"/>
      <c r="S21" s="53"/>
      <c r="T21" s="82"/>
      <c r="U21" s="20"/>
    </row>
    <row r="22" spans="1:26" s="200" customFormat="1" ht="22" customHeight="1" x14ac:dyDescent="0.3">
      <c r="A22" s="579"/>
      <c r="B22" s="801" t="s">
        <v>541</v>
      </c>
      <c r="C22" s="802"/>
      <c r="D22" s="803"/>
      <c r="E22" s="776" t="s">
        <v>714</v>
      </c>
      <c r="J22" s="203"/>
      <c r="K22" s="203"/>
      <c r="L22" s="203"/>
      <c r="M22" s="203"/>
      <c r="N22" s="203"/>
      <c r="O22" s="203"/>
      <c r="P22" s="203"/>
      <c r="Q22" s="203"/>
      <c r="R22" s="203"/>
      <c r="S22" s="203"/>
      <c r="T22" s="203"/>
      <c r="U22" s="203"/>
      <c r="V22" s="203"/>
      <c r="W22" s="203"/>
      <c r="X22" s="203"/>
      <c r="Y22" s="203"/>
      <c r="Z22" s="203"/>
    </row>
    <row r="23" spans="1:26" s="200" customFormat="1" ht="20.149999999999999" customHeight="1" x14ac:dyDescent="0.3">
      <c r="A23" s="584"/>
      <c r="B23" s="809"/>
      <c r="C23" s="810"/>
      <c r="D23" s="811"/>
      <c r="E23" s="778"/>
      <c r="G23" s="243" t="str">
        <f>IF(B23="","Noch nicht beantwortet","OK")</f>
        <v>Noch nicht beantwortet</v>
      </c>
      <c r="J23" s="203"/>
      <c r="K23" s="203"/>
      <c r="L23" s="203"/>
      <c r="M23" s="203"/>
      <c r="N23" s="203"/>
      <c r="O23" s="203"/>
      <c r="P23" s="203"/>
      <c r="Q23" s="203"/>
      <c r="R23" s="203"/>
      <c r="S23" s="203"/>
      <c r="T23" s="203"/>
      <c r="U23" s="203"/>
      <c r="V23" s="203"/>
      <c r="W23" s="203"/>
      <c r="X23" s="203"/>
      <c r="Y23" s="203"/>
      <c r="Z23" s="203"/>
    </row>
    <row r="24" spans="1:26" s="200" customFormat="1" ht="15" customHeight="1" x14ac:dyDescent="0.3">
      <c r="A24" s="198"/>
      <c r="B24" s="251"/>
      <c r="C24" s="251"/>
      <c r="D24" s="251"/>
      <c r="J24" s="203"/>
      <c r="K24" s="203"/>
      <c r="L24" s="203"/>
      <c r="M24" s="203"/>
      <c r="N24" s="203"/>
      <c r="O24" s="203"/>
      <c r="P24" s="203"/>
      <c r="Q24" s="203"/>
      <c r="R24" s="203"/>
      <c r="S24" s="203"/>
      <c r="T24" s="203"/>
      <c r="U24" s="203"/>
      <c r="V24" s="203"/>
      <c r="W24" s="203"/>
      <c r="X24" s="203"/>
      <c r="Y24" s="203"/>
      <c r="Z24" s="203"/>
    </row>
    <row r="25" spans="1:26" ht="15" customHeight="1" x14ac:dyDescent="0.3">
      <c r="A25" s="20"/>
      <c r="B25" s="791" t="s">
        <v>1080</v>
      </c>
      <c r="C25" s="791"/>
      <c r="D25" s="791"/>
      <c r="E25" s="791"/>
      <c r="F25" s="20"/>
      <c r="G25" s="20"/>
      <c r="H25" s="82"/>
      <c r="I25" s="200"/>
      <c r="J25" s="200"/>
      <c r="K25" s="200"/>
      <c r="L25" s="200"/>
      <c r="M25" s="200"/>
      <c r="N25" s="200"/>
      <c r="O25" s="203"/>
      <c r="P25" s="203"/>
      <c r="Q25" s="203"/>
      <c r="R25" s="201"/>
      <c r="S25" s="53"/>
      <c r="T25" s="82"/>
      <c r="U25" s="20"/>
    </row>
    <row r="26" spans="1:26" s="200" customFormat="1" ht="22" customHeight="1" x14ac:dyDescent="0.3">
      <c r="A26" s="198"/>
      <c r="B26" s="801" t="s">
        <v>1138</v>
      </c>
      <c r="C26" s="802"/>
      <c r="D26" s="803"/>
      <c r="E26" s="776" t="s">
        <v>715</v>
      </c>
      <c r="J26" s="203"/>
      <c r="K26" s="203"/>
      <c r="L26" s="203"/>
      <c r="M26" s="203"/>
      <c r="N26" s="203"/>
      <c r="O26" s="203"/>
      <c r="P26" s="203"/>
      <c r="Q26" s="203"/>
      <c r="R26" s="203"/>
      <c r="S26" s="203"/>
      <c r="T26" s="203"/>
      <c r="U26" s="203"/>
      <c r="V26" s="203"/>
      <c r="W26" s="203"/>
      <c r="X26" s="203"/>
      <c r="Y26" s="203"/>
      <c r="Z26" s="203"/>
    </row>
    <row r="27" spans="1:26" s="200" customFormat="1" ht="20.149999999999999" customHeight="1" x14ac:dyDescent="0.3">
      <c r="B27" s="611" t="s">
        <v>1139</v>
      </c>
      <c r="C27" s="804"/>
      <c r="D27" s="805"/>
      <c r="E27" s="778"/>
      <c r="G27" s="243" t="str">
        <f>IF(C27="","Noch nicht beantwortet","OK")</f>
        <v>Noch nicht beantwortet</v>
      </c>
      <c r="J27" s="203"/>
      <c r="K27" s="203"/>
      <c r="L27" s="203"/>
      <c r="M27" s="203"/>
      <c r="N27" s="203"/>
      <c r="O27" s="203"/>
      <c r="P27" s="203"/>
      <c r="Q27" s="203"/>
      <c r="R27" s="203"/>
      <c r="S27" s="203"/>
      <c r="T27" s="203"/>
      <c r="U27" s="203"/>
      <c r="V27" s="203"/>
      <c r="W27" s="203"/>
      <c r="X27" s="203"/>
      <c r="Y27" s="203"/>
      <c r="Z27" s="203"/>
    </row>
    <row r="28" spans="1:26" s="200" customFormat="1" ht="15" customHeight="1" x14ac:dyDescent="0.3">
      <c r="B28" s="444"/>
      <c r="E28" s="343"/>
      <c r="G28" s="243"/>
      <c r="J28" s="203"/>
      <c r="K28" s="203"/>
      <c r="L28" s="203"/>
      <c r="M28" s="203"/>
      <c r="N28" s="203"/>
      <c r="O28" s="203"/>
      <c r="P28" s="203"/>
      <c r="Q28" s="203"/>
      <c r="R28" s="203"/>
      <c r="S28" s="203"/>
      <c r="T28" s="203"/>
      <c r="U28" s="203"/>
      <c r="V28" s="203"/>
      <c r="W28" s="203"/>
      <c r="X28" s="203"/>
      <c r="Y28" s="203"/>
      <c r="Z28" s="203"/>
    </row>
    <row r="29" spans="1:26" s="200" customFormat="1" ht="15" customHeight="1" x14ac:dyDescent="0.3">
      <c r="B29" s="768" t="s">
        <v>701</v>
      </c>
      <c r="C29" s="768"/>
      <c r="D29" s="768"/>
      <c r="E29" s="768"/>
      <c r="J29" s="203"/>
      <c r="K29" s="203"/>
      <c r="L29" s="203"/>
      <c r="M29" s="203"/>
      <c r="N29" s="203"/>
      <c r="O29" s="203"/>
      <c r="P29" s="203"/>
      <c r="Q29" s="203"/>
      <c r="R29" s="203"/>
      <c r="S29" s="203"/>
      <c r="T29" s="203"/>
      <c r="U29" s="203"/>
      <c r="V29" s="203"/>
      <c r="W29" s="203"/>
      <c r="X29" s="203"/>
      <c r="Y29" s="203"/>
      <c r="Z29" s="203"/>
    </row>
    <row r="30" spans="1:26" ht="39" customHeight="1" x14ac:dyDescent="0.3">
      <c r="A30" s="200"/>
      <c r="B30" s="757" t="s">
        <v>1164</v>
      </c>
      <c r="C30" s="757"/>
      <c r="D30" s="757"/>
      <c r="E30" s="757"/>
      <c r="F30" s="629"/>
      <c r="G30" s="604" t="s">
        <v>874</v>
      </c>
      <c r="H30" s="28"/>
      <c r="I30" s="584"/>
      <c r="J30" s="200"/>
      <c r="K30" s="200"/>
      <c r="L30" s="200"/>
      <c r="M30" s="200"/>
      <c r="N30" s="200"/>
      <c r="O30" s="203"/>
      <c r="P30" s="203"/>
      <c r="Q30" s="203"/>
      <c r="R30" s="201"/>
      <c r="S30" s="53"/>
      <c r="T30" s="20"/>
      <c r="U30" s="20"/>
    </row>
    <row r="31" spans="1:26" ht="15" customHeight="1" x14ac:dyDescent="0.3">
      <c r="A31" s="200"/>
      <c r="C31" s="20"/>
      <c r="D31" s="20"/>
      <c r="E31" s="20"/>
      <c r="F31" s="28"/>
      <c r="G31" s="28"/>
      <c r="H31" s="28"/>
      <c r="I31" s="584"/>
      <c r="J31" s="200"/>
      <c r="K31" s="200"/>
      <c r="L31" s="200"/>
      <c r="M31" s="200"/>
      <c r="N31" s="200"/>
      <c r="O31" s="203"/>
      <c r="P31" s="203"/>
      <c r="Q31" s="203"/>
      <c r="R31" s="201"/>
      <c r="S31" s="53"/>
      <c r="T31" s="20"/>
      <c r="U31" s="20"/>
    </row>
    <row r="32" spans="1:26" ht="15" customHeight="1" x14ac:dyDescent="0.3">
      <c r="A32" s="200"/>
      <c r="B32" s="768" t="s">
        <v>970</v>
      </c>
      <c r="C32" s="768"/>
      <c r="D32" s="768"/>
      <c r="E32" s="768"/>
      <c r="F32" s="28"/>
      <c r="G32" s="28"/>
      <c r="H32" s="630"/>
      <c r="I32" s="584"/>
      <c r="J32" s="200"/>
      <c r="K32" s="200"/>
      <c r="L32" s="200"/>
      <c r="M32" s="200"/>
      <c r="N32" s="200"/>
      <c r="O32" s="203"/>
      <c r="P32" s="203"/>
      <c r="Q32" s="203"/>
      <c r="R32" s="201"/>
      <c r="S32" s="53"/>
      <c r="T32" s="82"/>
      <c r="U32" s="20"/>
    </row>
    <row r="33" spans="1:21" ht="22" customHeight="1" x14ac:dyDescent="0.3">
      <c r="A33" s="200"/>
      <c r="B33" s="762" t="s">
        <v>893</v>
      </c>
      <c r="C33" s="763"/>
      <c r="D33" s="764"/>
      <c r="E33" s="765" t="s">
        <v>546</v>
      </c>
      <c r="F33" s="28"/>
      <c r="G33" s="28"/>
      <c r="H33" s="630"/>
      <c r="I33" s="584"/>
      <c r="J33" s="200"/>
      <c r="K33" s="200"/>
      <c r="L33" s="200"/>
      <c r="M33" s="200"/>
      <c r="N33" s="200"/>
      <c r="O33" s="203"/>
      <c r="P33" s="203"/>
      <c r="Q33" s="203"/>
      <c r="R33" s="201"/>
      <c r="S33" s="53"/>
      <c r="T33" s="82"/>
      <c r="U33" s="20"/>
    </row>
    <row r="34" spans="1:21" ht="18" customHeight="1" x14ac:dyDescent="0.3">
      <c r="A34" s="200"/>
      <c r="B34" s="755"/>
      <c r="C34" s="205" t="s">
        <v>547</v>
      </c>
      <c r="D34" s="206" t="b">
        <v>0</v>
      </c>
      <c r="E34" s="766"/>
      <c r="F34" s="20"/>
      <c r="G34" s="758" t="str">
        <f>IF(D34=TRUE,'INP10.MELD'!K1,"")</f>
        <v/>
      </c>
      <c r="H34" s="758"/>
      <c r="I34" s="200"/>
      <c r="J34" s="200"/>
      <c r="K34" s="200"/>
      <c r="L34" s="200"/>
      <c r="M34" s="200"/>
      <c r="N34" s="200"/>
      <c r="O34" s="203"/>
      <c r="P34" s="203"/>
      <c r="Q34" s="203"/>
      <c r="R34" s="201"/>
      <c r="S34" s="53"/>
      <c r="U34" s="20"/>
    </row>
    <row r="35" spans="1:21" ht="18" customHeight="1" x14ac:dyDescent="0.3">
      <c r="A35" s="200"/>
      <c r="B35" s="756"/>
      <c r="C35" s="207" t="s">
        <v>549</v>
      </c>
      <c r="D35" s="208" t="b">
        <v>0</v>
      </c>
      <c r="E35" s="767"/>
      <c r="F35" s="20"/>
      <c r="G35" s="243" t="str">
        <f>IF(AND(D34=FALSE,D35=FALSE),"Noch nicht beantwortet",IF(OR(AND(D34=TRUE,D35=TRUE),AND(D34=TRUE,)),"Ungültige Angabe","OK"))</f>
        <v>Noch nicht beantwortet</v>
      </c>
      <c r="H35" s="245"/>
      <c r="I35" s="200"/>
      <c r="J35" s="200"/>
      <c r="K35" s="200"/>
      <c r="L35" s="200"/>
      <c r="M35" s="200"/>
      <c r="N35" s="200"/>
      <c r="O35" s="203"/>
      <c r="P35" s="203"/>
      <c r="Q35" s="203"/>
      <c r="R35" s="201"/>
      <c r="S35" s="53"/>
      <c r="U35" s="20"/>
    </row>
    <row r="36" spans="1:21" ht="15" customHeight="1" x14ac:dyDescent="0.3">
      <c r="A36" s="20"/>
      <c r="C36" s="20"/>
      <c r="D36" s="20"/>
      <c r="E36" s="20"/>
      <c r="F36" s="20"/>
      <c r="G36" s="244"/>
      <c r="H36" s="242"/>
      <c r="I36" s="200"/>
      <c r="J36" s="200"/>
      <c r="K36" s="200"/>
      <c r="L36" s="200"/>
      <c r="M36" s="200"/>
      <c r="N36" s="200"/>
      <c r="O36" s="203"/>
      <c r="P36" s="203"/>
      <c r="Q36" s="203"/>
      <c r="R36" s="201"/>
      <c r="S36" s="53"/>
      <c r="T36" s="82"/>
      <c r="U36" s="20"/>
    </row>
    <row r="37" spans="1:21" ht="15" customHeight="1" x14ac:dyDescent="0.3">
      <c r="A37" s="20"/>
      <c r="B37" s="768" t="s">
        <v>735</v>
      </c>
      <c r="C37" s="768"/>
      <c r="D37" s="768"/>
      <c r="E37" s="768"/>
      <c r="F37" s="20"/>
      <c r="G37" s="627"/>
      <c r="H37" s="605"/>
      <c r="I37" s="579"/>
      <c r="J37" s="584"/>
      <c r="K37" s="198"/>
      <c r="L37" s="198"/>
      <c r="M37" s="198"/>
      <c r="N37" s="198"/>
      <c r="O37" s="203"/>
      <c r="P37" s="203"/>
      <c r="Q37" s="203"/>
      <c r="R37" s="201"/>
      <c r="S37" s="53"/>
      <c r="U37" s="20"/>
    </row>
    <row r="38" spans="1:21" ht="35.25" customHeight="1" x14ac:dyDescent="0.3">
      <c r="A38" s="200"/>
      <c r="B38" s="752" t="s">
        <v>1096</v>
      </c>
      <c r="C38" s="753"/>
      <c r="D38" s="754"/>
      <c r="E38" s="765" t="s">
        <v>548</v>
      </c>
      <c r="F38" s="20"/>
      <c r="G38" s="28"/>
      <c r="H38" s="628"/>
      <c r="I38" s="584"/>
      <c r="J38" s="584"/>
      <c r="K38" s="200"/>
      <c r="L38" s="200"/>
      <c r="M38" s="200"/>
      <c r="N38" s="200"/>
      <c r="O38" s="203"/>
      <c r="P38" s="203"/>
      <c r="Q38" s="203"/>
      <c r="R38" s="201"/>
      <c r="S38" s="53"/>
      <c r="T38" s="82"/>
      <c r="U38" s="20"/>
    </row>
    <row r="39" spans="1:21" ht="34.5" customHeight="1" x14ac:dyDescent="0.3">
      <c r="A39" s="20"/>
      <c r="B39" s="749"/>
      <c r="C39" s="750"/>
      <c r="D39" s="751"/>
      <c r="E39" s="767"/>
      <c r="F39" s="20"/>
      <c r="G39" s="600" t="str">
        <f>IF(B39="","Noch nicht beantwortet","OK")</f>
        <v>Noch nicht beantwortet</v>
      </c>
      <c r="H39" s="601"/>
      <c r="I39" s="584"/>
      <c r="J39" s="584"/>
      <c r="K39" s="200"/>
      <c r="L39" s="200"/>
      <c r="M39" s="200"/>
      <c r="N39" s="200"/>
      <c r="O39" s="203"/>
      <c r="P39" s="203"/>
      <c r="Q39" s="203"/>
      <c r="R39" s="201"/>
      <c r="S39" s="53"/>
      <c r="T39" s="82"/>
      <c r="U39" s="20"/>
    </row>
    <row r="40" spans="1:21" ht="15" customHeight="1" x14ac:dyDescent="0.3">
      <c r="A40" s="28"/>
      <c r="B40" s="592"/>
      <c r="C40" s="418"/>
      <c r="D40" s="610"/>
      <c r="E40" s="593"/>
      <c r="F40" s="20"/>
      <c r="G40" s="243"/>
      <c r="H40" s="245"/>
      <c r="I40" s="200"/>
      <c r="J40" s="200"/>
      <c r="K40" s="200"/>
      <c r="L40" s="200"/>
      <c r="M40" s="200"/>
      <c r="N40" s="200"/>
      <c r="O40" s="203"/>
      <c r="P40" s="203"/>
      <c r="Q40" s="203"/>
      <c r="R40" s="201"/>
      <c r="S40" s="53"/>
      <c r="U40" s="20"/>
    </row>
    <row r="41" spans="1:21" ht="15" customHeight="1" x14ac:dyDescent="0.3">
      <c r="A41" s="599"/>
      <c r="B41" s="768" t="s">
        <v>734</v>
      </c>
      <c r="C41" s="768"/>
      <c r="D41" s="768"/>
      <c r="E41" s="768"/>
      <c r="F41" s="594"/>
      <c r="G41" s="244"/>
      <c r="H41" s="242"/>
      <c r="I41" s="200"/>
      <c r="J41" s="200"/>
      <c r="K41" s="200"/>
      <c r="L41" s="200"/>
      <c r="M41" s="200"/>
      <c r="N41" s="200"/>
      <c r="O41" s="203"/>
      <c r="P41" s="203"/>
      <c r="Q41" s="203"/>
      <c r="R41" s="201"/>
      <c r="S41" s="53"/>
      <c r="T41" s="82"/>
      <c r="U41" s="594"/>
    </row>
    <row r="42" spans="1:21" ht="22.5" customHeight="1" x14ac:dyDescent="0.3">
      <c r="A42" s="599"/>
      <c r="B42" s="770" t="s">
        <v>1198</v>
      </c>
      <c r="C42" s="771"/>
      <c r="D42" s="772"/>
      <c r="E42" s="759" t="s">
        <v>551</v>
      </c>
      <c r="F42" s="594"/>
      <c r="G42" s="244"/>
      <c r="H42" s="242"/>
      <c r="I42" s="200"/>
      <c r="J42" s="200"/>
      <c r="K42" s="200"/>
      <c r="L42" s="200"/>
      <c r="M42" s="200"/>
      <c r="N42" s="200"/>
      <c r="O42" s="203"/>
      <c r="P42" s="203"/>
      <c r="Q42" s="203"/>
      <c r="R42" s="201"/>
      <c r="S42" s="53"/>
      <c r="T42" s="82"/>
      <c r="U42" s="594"/>
    </row>
    <row r="43" spans="1:21" ht="15" customHeight="1" x14ac:dyDescent="0.3">
      <c r="A43" s="599"/>
      <c r="B43" s="773"/>
      <c r="C43" s="774"/>
      <c r="D43" s="775"/>
      <c r="E43" s="760"/>
      <c r="F43" s="594"/>
      <c r="G43" s="244"/>
      <c r="H43" s="242"/>
      <c r="I43" s="200"/>
      <c r="J43" s="200"/>
      <c r="K43" s="200"/>
      <c r="L43" s="200"/>
      <c r="M43" s="200"/>
      <c r="N43" s="200"/>
      <c r="O43" s="203"/>
      <c r="P43" s="203"/>
      <c r="Q43" s="203"/>
      <c r="R43" s="201"/>
      <c r="S43" s="53"/>
      <c r="T43" s="82"/>
      <c r="U43" s="594"/>
    </row>
    <row r="44" spans="1:21" ht="18" customHeight="1" x14ac:dyDescent="0.3">
      <c r="A44" s="599"/>
      <c r="B44" s="799"/>
      <c r="C44" s="205" t="s">
        <v>894</v>
      </c>
      <c r="D44" s="607" t="b">
        <v>0</v>
      </c>
      <c r="E44" s="760"/>
      <c r="F44" s="594"/>
      <c r="G44" s="409" t="str">
        <f>IF(AND(D44=TRUE,OR(D45=TRUE,D44=TRUE)),'INP20.MELD'!J1,"")</f>
        <v/>
      </c>
      <c r="H44" s="409" t="str">
        <f>IF(AND(D44=TRUE,OR(D45=TRUE,D44=TRUE)),'INP30.MELD'!Q1,"")</f>
        <v/>
      </c>
      <c r="I44" s="200"/>
      <c r="J44" s="200"/>
      <c r="K44" s="200"/>
      <c r="L44" s="200"/>
      <c r="M44" s="200"/>
      <c r="N44" s="200"/>
      <c r="O44" s="203"/>
      <c r="P44" s="203"/>
      <c r="Q44" s="203"/>
      <c r="R44" s="201"/>
      <c r="S44" s="53"/>
      <c r="T44" s="82"/>
      <c r="U44" s="594"/>
    </row>
    <row r="45" spans="1:21" ht="18" customHeight="1" x14ac:dyDescent="0.3">
      <c r="A45" s="599"/>
      <c r="B45" s="756"/>
      <c r="C45" s="207" t="s">
        <v>549</v>
      </c>
      <c r="D45" s="606" t="b">
        <v>0</v>
      </c>
      <c r="E45" s="761"/>
      <c r="F45" s="599"/>
      <c r="G45" s="600" t="str">
        <f>IF(COUNTIF(D44:D45,TRUE)=0,"Noch nicht beantwortet",IF(COUNTIF(D44:D45,TRUE)&gt;1,"Ungültige Angabe","OK"))</f>
        <v>Noch nicht beantwortet</v>
      </c>
      <c r="H45" s="601"/>
      <c r="I45" s="584"/>
      <c r="J45" s="200"/>
      <c r="K45" s="200"/>
      <c r="L45" s="200"/>
      <c r="M45" s="200"/>
      <c r="N45" s="200"/>
      <c r="O45" s="203"/>
      <c r="P45" s="203"/>
      <c r="Q45" s="203"/>
      <c r="R45" s="201"/>
      <c r="S45" s="53"/>
      <c r="T45" s="82"/>
      <c r="U45" s="594"/>
    </row>
    <row r="46" spans="1:21" ht="15" customHeight="1" x14ac:dyDescent="0.3">
      <c r="A46" s="28"/>
      <c r="C46" s="20"/>
      <c r="D46" s="20"/>
      <c r="E46" s="20"/>
      <c r="F46" s="20"/>
      <c r="G46" s="244"/>
      <c r="H46" s="242"/>
      <c r="I46" s="200"/>
      <c r="J46" s="200"/>
      <c r="K46" s="200"/>
      <c r="L46" s="200"/>
      <c r="M46" s="200"/>
      <c r="N46" s="200"/>
      <c r="O46" s="203"/>
      <c r="P46" s="203"/>
      <c r="Q46" s="203"/>
      <c r="R46" s="201"/>
      <c r="S46" s="53"/>
      <c r="T46" s="82"/>
      <c r="U46" s="20"/>
    </row>
    <row r="47" spans="1:21" ht="15" customHeight="1" x14ac:dyDescent="0.3">
      <c r="A47" s="28"/>
      <c r="B47" s="769" t="s">
        <v>1229</v>
      </c>
      <c r="C47" s="769"/>
      <c r="D47" s="769"/>
      <c r="E47" s="769"/>
      <c r="F47" s="20"/>
      <c r="G47" s="244"/>
      <c r="H47" s="242"/>
      <c r="I47" s="200"/>
      <c r="J47" s="246"/>
      <c r="K47" s="643"/>
      <c r="L47" s="200"/>
      <c r="M47" s="200"/>
      <c r="N47" s="200"/>
      <c r="O47" s="203"/>
      <c r="P47" s="203"/>
      <c r="Q47" s="203"/>
      <c r="R47" s="201"/>
      <c r="S47" s="53"/>
      <c r="T47" s="82"/>
      <c r="U47" s="20"/>
    </row>
    <row r="48" spans="1:21" ht="22.5" customHeight="1" x14ac:dyDescent="0.3">
      <c r="A48" s="20"/>
      <c r="B48" s="770" t="s">
        <v>1197</v>
      </c>
      <c r="C48" s="771"/>
      <c r="D48" s="800"/>
      <c r="E48" s="759" t="s">
        <v>552</v>
      </c>
      <c r="F48" s="20"/>
      <c r="G48" s="244"/>
      <c r="H48" s="245"/>
      <c r="I48" s="200"/>
      <c r="J48" s="246"/>
      <c r="K48" s="643"/>
      <c r="L48" s="200"/>
      <c r="M48" s="200"/>
      <c r="N48" s="200"/>
      <c r="O48" s="203"/>
      <c r="P48" s="203"/>
      <c r="Q48" s="203"/>
      <c r="R48" s="201"/>
      <c r="S48" s="53"/>
      <c r="U48" s="20"/>
    </row>
    <row r="49" spans="1:21" ht="15" customHeight="1" x14ac:dyDescent="0.3">
      <c r="A49" s="20"/>
      <c r="B49" s="794"/>
      <c r="C49" s="795"/>
      <c r="D49" s="795"/>
      <c r="E49" s="760"/>
      <c r="F49" s="20"/>
      <c r="G49" s="244"/>
      <c r="H49" s="245"/>
      <c r="I49" s="200"/>
      <c r="J49" s="246"/>
      <c r="K49" s="643"/>
      <c r="L49" s="200"/>
      <c r="M49" s="200"/>
      <c r="N49" s="200"/>
      <c r="O49" s="203"/>
      <c r="P49" s="203"/>
      <c r="Q49" s="203"/>
      <c r="R49" s="201"/>
      <c r="S49" s="53"/>
      <c r="U49" s="20"/>
    </row>
    <row r="50" spans="1:21" ht="18" customHeight="1" x14ac:dyDescent="0.3">
      <c r="A50" s="20"/>
      <c r="B50" s="797" t="s">
        <v>894</v>
      </c>
      <c r="C50" s="205" t="s">
        <v>896</v>
      </c>
      <c r="D50" s="206" t="b">
        <v>0</v>
      </c>
      <c r="E50" s="760"/>
      <c r="F50" s="20"/>
      <c r="G50" s="409" t="str">
        <f>IF($D$50=TRUE,'INP60.MELD'!J1,"")</f>
        <v/>
      </c>
      <c r="H50" s="243" t="str">
        <f>IF(AND(D50=TRUE,D58=FALSE,D59=FALSE),"Frage 2.5 beantworten","")</f>
        <v/>
      </c>
      <c r="I50" s="409"/>
      <c r="J50" s="246"/>
      <c r="K50" s="643"/>
      <c r="L50" s="200"/>
      <c r="M50" s="200"/>
      <c r="N50" s="200"/>
      <c r="O50" s="203"/>
      <c r="P50" s="203"/>
      <c r="Q50" s="203"/>
      <c r="R50" s="201"/>
      <c r="S50" s="53"/>
      <c r="U50" s="20"/>
    </row>
    <row r="51" spans="1:21" ht="18" customHeight="1" x14ac:dyDescent="0.3">
      <c r="A51" s="20"/>
      <c r="B51" s="798"/>
      <c r="C51" s="207" t="s">
        <v>897</v>
      </c>
      <c r="D51" s="208" t="b">
        <v>0</v>
      </c>
      <c r="E51" s="760"/>
      <c r="F51" s="20"/>
      <c r="G51" s="243" t="str">
        <f>IF(AND(D51=TRUE,D58=FALSE,D59=FALSE),"Frage 2.5 beantworten","")</f>
        <v/>
      </c>
      <c r="H51" s="409"/>
      <c r="I51" s="200"/>
      <c r="J51" s="246"/>
      <c r="K51" s="643"/>
      <c r="L51" s="200"/>
      <c r="M51" s="200"/>
      <c r="N51" s="200"/>
      <c r="O51" s="203"/>
      <c r="P51" s="203"/>
      <c r="Q51" s="203"/>
      <c r="R51" s="201"/>
      <c r="S51" s="53"/>
      <c r="U51" s="20"/>
    </row>
    <row r="52" spans="1:21" ht="18" customHeight="1" x14ac:dyDescent="0.3">
      <c r="A52" s="20"/>
      <c r="B52" s="797" t="s">
        <v>895</v>
      </c>
      <c r="C52" s="205" t="s">
        <v>898</v>
      </c>
      <c r="D52" s="206" t="b">
        <v>0</v>
      </c>
      <c r="E52" s="760"/>
      <c r="F52" s="20"/>
      <c r="G52" s="758"/>
      <c r="H52" s="758"/>
      <c r="I52" s="200"/>
      <c r="J52" s="246"/>
      <c r="K52" s="643"/>
      <c r="L52" s="200"/>
      <c r="M52" s="200"/>
      <c r="N52" s="200"/>
      <c r="O52" s="203"/>
      <c r="P52" s="203"/>
      <c r="Q52" s="203"/>
      <c r="R52" s="201"/>
      <c r="S52" s="53"/>
      <c r="U52" s="20"/>
    </row>
    <row r="53" spans="1:21" ht="18" customHeight="1" x14ac:dyDescent="0.3">
      <c r="A53" s="20"/>
      <c r="B53" s="798"/>
      <c r="C53" s="207" t="s">
        <v>899</v>
      </c>
      <c r="D53" s="208" t="b">
        <v>0</v>
      </c>
      <c r="E53" s="761"/>
      <c r="F53" s="20"/>
      <c r="G53" s="243" t="str">
        <f>IF(COUNTIF(D50:D53,TRUE)=0,"Noch nicht beantwortet",IF(COUNTIF(D50:D53,TRUE)&gt;1,"Ungültige Angabe","OK"))</f>
        <v>Noch nicht beantwortet</v>
      </c>
      <c r="H53" s="245"/>
      <c r="I53" s="200"/>
      <c r="J53" s="246"/>
      <c r="K53" s="200"/>
      <c r="L53" s="200"/>
      <c r="M53" s="200"/>
      <c r="N53" s="200"/>
      <c r="O53" s="203"/>
      <c r="P53" s="203"/>
      <c r="Q53" s="203"/>
      <c r="R53" s="201"/>
      <c r="S53" s="53"/>
      <c r="U53" s="20"/>
    </row>
    <row r="54" spans="1:21" ht="15" customHeight="1" x14ac:dyDescent="0.3">
      <c r="I54" s="200"/>
      <c r="J54" s="200"/>
      <c r="K54" s="200"/>
      <c r="L54" s="200"/>
      <c r="M54" s="200"/>
      <c r="N54" s="200"/>
      <c r="O54" s="203"/>
      <c r="P54" s="203"/>
      <c r="Q54" s="203"/>
      <c r="R54" s="201"/>
      <c r="S54" s="53"/>
    </row>
    <row r="55" spans="1:21" ht="15" customHeight="1" x14ac:dyDescent="0.3">
      <c r="A55" s="361"/>
      <c r="B55" s="769" t="s">
        <v>1230</v>
      </c>
      <c r="C55" s="769"/>
      <c r="D55" s="769"/>
      <c r="E55" s="769"/>
      <c r="I55" s="200"/>
      <c r="J55" s="200"/>
      <c r="K55" s="200"/>
      <c r="L55" s="200"/>
      <c r="M55" s="200"/>
      <c r="N55" s="200"/>
      <c r="O55" s="203"/>
      <c r="P55" s="203"/>
      <c r="Q55" s="203"/>
      <c r="R55" s="201"/>
      <c r="S55" s="53"/>
    </row>
    <row r="56" spans="1:21" ht="22.5" customHeight="1" x14ac:dyDescent="0.25">
      <c r="A56" s="361"/>
      <c r="B56" s="770" t="s">
        <v>1199</v>
      </c>
      <c r="C56" s="771"/>
      <c r="D56" s="793"/>
      <c r="E56" s="759" t="s">
        <v>1200</v>
      </c>
    </row>
    <row r="57" spans="1:21" ht="15" customHeight="1" x14ac:dyDescent="0.25">
      <c r="A57" s="361"/>
      <c r="B57" s="794"/>
      <c r="C57" s="795"/>
      <c r="D57" s="796"/>
      <c r="E57" s="760"/>
    </row>
    <row r="58" spans="1:21" ht="18" customHeight="1" x14ac:dyDescent="0.3">
      <c r="A58" s="361"/>
      <c r="B58" s="797"/>
      <c r="C58" s="205" t="s">
        <v>894</v>
      </c>
      <c r="D58" s="206" t="b">
        <v>0</v>
      </c>
      <c r="E58" s="760"/>
      <c r="G58" s="409" t="str">
        <f>IF(D58=TRUE,'INP40.MELD'!N1,"")</f>
        <v/>
      </c>
      <c r="H58" s="409" t="str">
        <f>IF(D58=TRUE,'INP50.MELD'!M1,"")</f>
        <v/>
      </c>
    </row>
    <row r="59" spans="1:21" ht="18" customHeight="1" x14ac:dyDescent="0.3">
      <c r="A59" s="361"/>
      <c r="B59" s="798"/>
      <c r="C59" s="207" t="s">
        <v>895</v>
      </c>
      <c r="D59" s="208" t="b">
        <v>0</v>
      </c>
      <c r="E59" s="761"/>
      <c r="G59" s="243" t="str">
        <f>IF(COUNTIF(D58:D59,TRUE)=0,"Noch nicht beantwortet",IF(COUNTIF(D58:D59,TRUE)&gt;1,"Ungültige Angabe","OK"))</f>
        <v>Noch nicht beantwortet</v>
      </c>
    </row>
    <row r="72" spans="1:8" x14ac:dyDescent="0.25">
      <c r="A72" s="267"/>
    </row>
    <row r="73" spans="1:8" hidden="1" x14ac:dyDescent="0.25"/>
    <row r="74" spans="1:8" hidden="1" x14ac:dyDescent="0.25"/>
    <row r="75" spans="1:8" ht="13" hidden="1" x14ac:dyDescent="0.3">
      <c r="B75" s="209" t="s">
        <v>710</v>
      </c>
    </row>
    <row r="76" spans="1:8" ht="13" hidden="1" x14ac:dyDescent="0.3">
      <c r="B76" s="256" t="s">
        <v>703</v>
      </c>
      <c r="C76" s="257"/>
      <c r="G76" s="209" t="s">
        <v>712</v>
      </c>
    </row>
    <row r="77" spans="1:8" hidden="1" x14ac:dyDescent="0.25">
      <c r="B77" s="258" t="s">
        <v>704</v>
      </c>
      <c r="C77" s="217"/>
      <c r="G77" s="254">
        <f>COUNTIF(G15:G27,"OK")</f>
        <v>0</v>
      </c>
      <c r="H77" s="204" t="s">
        <v>702</v>
      </c>
    </row>
    <row r="78" spans="1:8" hidden="1" x14ac:dyDescent="0.25">
      <c r="B78" s="258" t="s">
        <v>705</v>
      </c>
      <c r="C78" s="217"/>
    </row>
    <row r="79" spans="1:8" hidden="1" x14ac:dyDescent="0.25">
      <c r="B79" s="258" t="s">
        <v>706</v>
      </c>
      <c r="C79" s="217"/>
    </row>
    <row r="80" spans="1:8" ht="13" hidden="1" x14ac:dyDescent="0.3">
      <c r="B80" s="258" t="s">
        <v>707</v>
      </c>
      <c r="C80" s="217"/>
      <c r="G80" s="209" t="s">
        <v>711</v>
      </c>
    </row>
    <row r="81" spans="2:8" hidden="1" x14ac:dyDescent="0.25">
      <c r="B81" s="259" t="s">
        <v>708</v>
      </c>
      <c r="C81" s="154"/>
      <c r="G81" s="254">
        <f>COUNTIF(G35:H59,"OK")</f>
        <v>0</v>
      </c>
      <c r="H81" s="204" t="s">
        <v>702</v>
      </c>
    </row>
    <row r="82" spans="2:8" ht="13" hidden="1" x14ac:dyDescent="0.3">
      <c r="B82" s="255"/>
    </row>
    <row r="83" spans="2:8" hidden="1" x14ac:dyDescent="0.25">
      <c r="B83" s="260"/>
      <c r="C83" s="257"/>
    </row>
    <row r="84" spans="2:8" hidden="1" x14ac:dyDescent="0.25">
      <c r="B84" s="259"/>
      <c r="C84" s="154"/>
    </row>
    <row r="85" spans="2:8" ht="13" hidden="1" x14ac:dyDescent="0.3">
      <c r="B85" s="255" t="s">
        <v>1134</v>
      </c>
    </row>
    <row r="86" spans="2:8" hidden="1" x14ac:dyDescent="0.25">
      <c r="B86" s="256" t="s">
        <v>542</v>
      </c>
      <c r="C86" s="257"/>
    </row>
    <row r="87" spans="2:8" hidden="1" x14ac:dyDescent="0.25">
      <c r="B87" s="261" t="s">
        <v>543</v>
      </c>
      <c r="C87" s="217"/>
    </row>
    <row r="88" spans="2:8" hidden="1" x14ac:dyDescent="0.25">
      <c r="B88" s="261" t="s">
        <v>544</v>
      </c>
      <c r="C88" s="217"/>
    </row>
    <row r="89" spans="2:8" hidden="1" x14ac:dyDescent="0.25">
      <c r="B89" s="261" t="s">
        <v>1168</v>
      </c>
      <c r="C89" s="217"/>
    </row>
    <row r="90" spans="2:8" hidden="1" x14ac:dyDescent="0.25">
      <c r="B90" s="261" t="s">
        <v>1171</v>
      </c>
      <c r="C90" s="217"/>
    </row>
    <row r="91" spans="2:8" hidden="1" x14ac:dyDescent="0.25">
      <c r="B91" s="261" t="s">
        <v>545</v>
      </c>
      <c r="C91" s="217"/>
    </row>
    <row r="92" spans="2:8" hidden="1" x14ac:dyDescent="0.25">
      <c r="B92" s="262" t="s">
        <v>709</v>
      </c>
      <c r="C92" s="154"/>
    </row>
  </sheetData>
  <sheetProtection sheet="1" objects="1" scenarios="1"/>
  <mergeCells count="49">
    <mergeCell ref="B44:B45"/>
    <mergeCell ref="B52:B53"/>
    <mergeCell ref="B48:D49"/>
    <mergeCell ref="B17:E17"/>
    <mergeCell ref="E26:E27"/>
    <mergeCell ref="B29:E29"/>
    <mergeCell ref="B26:D26"/>
    <mergeCell ref="C27:D27"/>
    <mergeCell ref="B18:D18"/>
    <mergeCell ref="B22:D22"/>
    <mergeCell ref="E22:E23"/>
    <mergeCell ref="B19:D19"/>
    <mergeCell ref="B23:D23"/>
    <mergeCell ref="E18:E19"/>
    <mergeCell ref="B21:E21"/>
    <mergeCell ref="B25:E25"/>
    <mergeCell ref="B55:E55"/>
    <mergeCell ref="B56:D57"/>
    <mergeCell ref="E56:E59"/>
    <mergeCell ref="B58:B59"/>
    <mergeCell ref="B50:B51"/>
    <mergeCell ref="G1:H1"/>
    <mergeCell ref="G2:H2"/>
    <mergeCell ref="G3:H3"/>
    <mergeCell ref="G4:H4"/>
    <mergeCell ref="B9:E9"/>
    <mergeCell ref="B6:G6"/>
    <mergeCell ref="E10:E15"/>
    <mergeCell ref="C10:D10"/>
    <mergeCell ref="C11:D11"/>
    <mergeCell ref="C13:D13"/>
    <mergeCell ref="C14:D14"/>
    <mergeCell ref="C15:D15"/>
    <mergeCell ref="B39:D39"/>
    <mergeCell ref="B38:D38"/>
    <mergeCell ref="B34:B35"/>
    <mergeCell ref="B30:E30"/>
    <mergeCell ref="G52:H52"/>
    <mergeCell ref="E48:E53"/>
    <mergeCell ref="G34:H34"/>
    <mergeCell ref="B33:D33"/>
    <mergeCell ref="E33:E35"/>
    <mergeCell ref="B37:E37"/>
    <mergeCell ref="E38:E39"/>
    <mergeCell ref="B32:E32"/>
    <mergeCell ref="B47:E47"/>
    <mergeCell ref="B41:E41"/>
    <mergeCell ref="B42:D43"/>
    <mergeCell ref="E42:E45"/>
  </mergeCells>
  <conditionalFormatting sqref="G53 G40">
    <cfRule type="cellIs" dxfId="26" priority="18" stopIfTrue="1" operator="notEqual">
      <formula>"OK"</formula>
    </cfRule>
  </conditionalFormatting>
  <conditionalFormatting sqref="G35">
    <cfRule type="cellIs" dxfId="25" priority="16" stopIfTrue="1" operator="notEqual">
      <formula>"OK"</formula>
    </cfRule>
  </conditionalFormatting>
  <conditionalFormatting sqref="G15">
    <cfRule type="cellIs" dxfId="24" priority="15" stopIfTrue="1" operator="notEqual">
      <formula>"OK"</formula>
    </cfRule>
  </conditionalFormatting>
  <conditionalFormatting sqref="G19">
    <cfRule type="cellIs" dxfId="23" priority="14" stopIfTrue="1" operator="notEqual">
      <formula>"OK"</formula>
    </cfRule>
  </conditionalFormatting>
  <conditionalFormatting sqref="G23">
    <cfRule type="cellIs" dxfId="22" priority="12" stopIfTrue="1" operator="notEqual">
      <formula>"OK"</formula>
    </cfRule>
  </conditionalFormatting>
  <conditionalFormatting sqref="G27">
    <cfRule type="cellIs" dxfId="21" priority="11" stopIfTrue="1" operator="notEqual">
      <formula>"OK"</formula>
    </cfRule>
  </conditionalFormatting>
  <conditionalFormatting sqref="G39">
    <cfRule type="cellIs" dxfId="20" priority="10" stopIfTrue="1" operator="notEqual">
      <formula>"OK"</formula>
    </cfRule>
  </conditionalFormatting>
  <conditionalFormatting sqref="G45">
    <cfRule type="cellIs" dxfId="19" priority="7" stopIfTrue="1" operator="notEqual">
      <formula>"OK"</formula>
    </cfRule>
  </conditionalFormatting>
  <conditionalFormatting sqref="G59">
    <cfRule type="cellIs" dxfId="18" priority="5" stopIfTrue="1" operator="notEqual">
      <formula>"OK"</formula>
    </cfRule>
  </conditionalFormatting>
  <conditionalFormatting sqref="H50">
    <cfRule type="cellIs" dxfId="17" priority="2" stopIfTrue="1" operator="notEqual">
      <formula>"OK"</formula>
    </cfRule>
  </conditionalFormatting>
  <conditionalFormatting sqref="G51">
    <cfRule type="cellIs" dxfId="16" priority="1" stopIfTrue="1" operator="notEqual">
      <formula>"OK"</formula>
    </cfRule>
  </conditionalFormatting>
  <dataValidations count="4">
    <dataValidation type="list" allowBlank="1" showInputMessage="1" showErrorMessage="1" sqref="B39:D39" xr:uid="{00000000-0002-0000-0200-000000000000}">
      <formula1>List_branches</formula1>
    </dataValidation>
    <dataValidation type="list" allowBlank="1" showInputMessage="1" showErrorMessage="1" sqref="B19:D19" xr:uid="{00000000-0002-0000-0200-000001000000}">
      <formula1>Question_1.2</formula1>
    </dataValidation>
    <dataValidation type="list" allowBlank="1" showInputMessage="1" showErrorMessage="1" sqref="B23:D23" xr:uid="{00000000-0002-0000-0200-000002000000}">
      <formula1>Question_1.3</formula1>
    </dataValidation>
    <dataValidation type="list" allowBlank="1" showInputMessage="1" showErrorMessage="1" sqref="B24:D24" xr:uid="{00000000-0002-0000-0200-000003000000}">
      <formula1>Question_1.4</formula1>
    </dataValidation>
  </dataValidations>
  <hyperlinks>
    <hyperlink ref="B11" r:id="rId1" xr:uid="{00000000-0004-0000-0200-000000000000}"/>
    <hyperlink ref="B37" location="Erläuterungen!Note_2.2" display="2.2 Branche" xr:uid="{00000000-0004-0000-0200-000001000000}"/>
    <hyperlink ref="B47" location="Note_2.3" display="2.3 Beteiligungen im Ausland" xr:uid="{00000000-0004-0000-0200-000003000000}"/>
    <hyperlink ref="B47:C47" location="Erläuterungen!Note_2.4" display="2.4 Beteiligungen im Ausland" xr:uid="{00000000-0004-0000-0200-000004000000}"/>
    <hyperlink ref="B29" location="Note_2.0" display="2. Bestimmung der auszufüllenden Formulare" xr:uid="{00000000-0004-0000-0200-000005000000}"/>
    <hyperlink ref="B37:E37" location="Note_2.2" display="2.2 Branche" xr:uid="{00000000-0004-0000-0200-000006000000}"/>
    <hyperlink ref="B47:E47" location="Note_2.4" display="2.4 Beteiligungen im Ausland" xr:uid="{00000000-0004-0000-0200-000008000000}"/>
    <hyperlink ref="B32" location="Erläuterungen!Note_2.2" display="2.2 Branche" xr:uid="{00000000-0004-0000-0200-000009000000}"/>
    <hyperlink ref="B32:E32" location="Note_2.1" display="2.1 Beteiligungen im Inland" xr:uid="{00000000-0004-0000-0200-00000A000000}"/>
    <hyperlink ref="B38:D38" location="BRNCH_Codes!A1" display="BRNCH_Codes!A1" xr:uid="{00000000-0004-0000-0200-00000B000000}"/>
    <hyperlink ref="B29:E29" location="Note_2" display="2. Bestimmung der auszufüllenden Formulare" xr:uid="{00000000-0004-0000-0200-00000C000000}"/>
    <hyperlink ref="B55" location="Note_2.3" display="2.3 Beteiligungen im Ausland" xr:uid="{00000000-0004-0000-0200-00000F000000}"/>
    <hyperlink ref="B55:C55" location="Erläuterungen!Note_2.4" display="2.4 Beteiligungen im Ausland" xr:uid="{00000000-0004-0000-0200-000010000000}"/>
    <hyperlink ref="B55:E55" location="Note_2.5" display="2.5 Beteiligungen im Ausland Fortsetzung" xr:uid="{00000000-0004-0000-0200-000011000000}"/>
    <hyperlink ref="B41" location="Erläuterungen!Note_2.3" display="2.3 Investoren mit Sitz im Ausland" xr:uid="{2FBB020B-9B65-4210-9DC2-1D9AC7357AE3}"/>
    <hyperlink ref="B41:E41" location="Note_2.3" display="2.3 Investoren mit Sitz im Ausland" xr:uid="{96C6CE7C-6B63-49BF-A073-70AFB3B66666}"/>
  </hyperlinks>
  <pageMargins left="0.70866141732283472" right="0.70866141732283472" top="0.78740157480314965" bottom="0.59055118110236227" header="0.31496062992125984" footer="0.31496062992125984"/>
  <pageSetup paperSize="9" scale="70" orientation="portrait" r:id="rId2"/>
  <headerFooter>
    <oddFooter>&amp;L&amp;"Arial,Fett"SNB vertraulich&amp;C&amp;D&amp;RSeite &amp;P</oddFooter>
  </headerFooter>
  <rowBreaks count="1" manualBreakCount="1">
    <brk id="46" max="8" man="1"/>
  </rowBreaks>
  <drawing r:id="rId3"/>
  <legacyDrawing r:id="rId4"/>
  <mc:AlternateContent xmlns:mc="http://schemas.openxmlformats.org/markup-compatibility/2006">
    <mc:Choice Requires="x14">
      <controls>
        <mc:AlternateContent xmlns:mc="http://schemas.openxmlformats.org/markup-compatibility/2006">
          <mc:Choice Requires="x14">
            <control shapeId="18446" r:id="rId5" name="Check Box 14">
              <controlPr defaultSize="0" autoFill="0" autoLine="0" autoPict="0">
                <anchor moveWithCells="1">
                  <from>
                    <xdr:col>3</xdr:col>
                    <xdr:colOff>0</xdr:colOff>
                    <xdr:row>49</xdr:row>
                    <xdr:rowOff>0</xdr:rowOff>
                  </from>
                  <to>
                    <xdr:col>4</xdr:col>
                    <xdr:colOff>0</xdr:colOff>
                    <xdr:row>50</xdr:row>
                    <xdr:rowOff>0</xdr:rowOff>
                  </to>
                </anchor>
              </controlPr>
            </control>
          </mc:Choice>
        </mc:AlternateContent>
        <mc:AlternateContent xmlns:mc="http://schemas.openxmlformats.org/markup-compatibility/2006">
          <mc:Choice Requires="x14">
            <control shapeId="18447" r:id="rId6" name="Check Box 15">
              <controlPr defaultSize="0" autoFill="0" autoLine="0" autoPict="0">
                <anchor moveWithCells="1">
                  <from>
                    <xdr:col>3</xdr:col>
                    <xdr:colOff>0</xdr:colOff>
                    <xdr:row>50</xdr:row>
                    <xdr:rowOff>0</xdr:rowOff>
                  </from>
                  <to>
                    <xdr:col>4</xdr:col>
                    <xdr:colOff>0</xdr:colOff>
                    <xdr:row>51</xdr:row>
                    <xdr:rowOff>0</xdr:rowOff>
                  </to>
                </anchor>
              </controlPr>
            </control>
          </mc:Choice>
        </mc:AlternateContent>
        <mc:AlternateContent xmlns:mc="http://schemas.openxmlformats.org/markup-compatibility/2006">
          <mc:Choice Requires="x14">
            <control shapeId="19152" r:id="rId7" name="Check Box 720">
              <controlPr defaultSize="0" autoFill="0" autoLine="0" autoPict="0">
                <anchor moveWithCells="1">
                  <from>
                    <xdr:col>3</xdr:col>
                    <xdr:colOff>0</xdr:colOff>
                    <xdr:row>33</xdr:row>
                    <xdr:rowOff>0</xdr:rowOff>
                  </from>
                  <to>
                    <xdr:col>4</xdr:col>
                    <xdr:colOff>0</xdr:colOff>
                    <xdr:row>34</xdr:row>
                    <xdr:rowOff>0</xdr:rowOff>
                  </to>
                </anchor>
              </controlPr>
            </control>
          </mc:Choice>
        </mc:AlternateContent>
        <mc:AlternateContent xmlns:mc="http://schemas.openxmlformats.org/markup-compatibility/2006">
          <mc:Choice Requires="x14">
            <control shapeId="19153" r:id="rId8" name="Check Box 721">
              <controlPr defaultSize="0" autoFill="0" autoLine="0" autoPict="0">
                <anchor moveWithCells="1">
                  <from>
                    <xdr:col>3</xdr:col>
                    <xdr:colOff>0</xdr:colOff>
                    <xdr:row>34</xdr:row>
                    <xdr:rowOff>0</xdr:rowOff>
                  </from>
                  <to>
                    <xdr:col>4</xdr:col>
                    <xdr:colOff>0</xdr:colOff>
                    <xdr:row>35</xdr:row>
                    <xdr:rowOff>0</xdr:rowOff>
                  </to>
                </anchor>
              </controlPr>
            </control>
          </mc:Choice>
        </mc:AlternateContent>
        <mc:AlternateContent xmlns:mc="http://schemas.openxmlformats.org/markup-compatibility/2006">
          <mc:Choice Requires="x14">
            <control shapeId="19160" r:id="rId9" name="Check Box 728">
              <controlPr defaultSize="0" autoFill="0" autoLine="0" autoPict="0">
                <anchor moveWithCells="1">
                  <from>
                    <xdr:col>3</xdr:col>
                    <xdr:colOff>0</xdr:colOff>
                    <xdr:row>51</xdr:row>
                    <xdr:rowOff>0</xdr:rowOff>
                  </from>
                  <to>
                    <xdr:col>4</xdr:col>
                    <xdr:colOff>0</xdr:colOff>
                    <xdr:row>52</xdr:row>
                    <xdr:rowOff>0</xdr:rowOff>
                  </to>
                </anchor>
              </controlPr>
            </control>
          </mc:Choice>
        </mc:AlternateContent>
        <mc:AlternateContent xmlns:mc="http://schemas.openxmlformats.org/markup-compatibility/2006">
          <mc:Choice Requires="x14">
            <control shapeId="19161" r:id="rId10" name="Check Box 729">
              <controlPr defaultSize="0" autoFill="0" autoLine="0" autoPict="0">
                <anchor moveWithCells="1">
                  <from>
                    <xdr:col>3</xdr:col>
                    <xdr:colOff>0</xdr:colOff>
                    <xdr:row>52</xdr:row>
                    <xdr:rowOff>0</xdr:rowOff>
                  </from>
                  <to>
                    <xdr:col>4</xdr:col>
                    <xdr:colOff>0</xdr:colOff>
                    <xdr:row>53</xdr:row>
                    <xdr:rowOff>0</xdr:rowOff>
                  </to>
                </anchor>
              </controlPr>
            </control>
          </mc:Choice>
        </mc:AlternateContent>
        <mc:AlternateContent xmlns:mc="http://schemas.openxmlformats.org/markup-compatibility/2006">
          <mc:Choice Requires="x14">
            <control shapeId="108354" r:id="rId11" name="Check Box 1858">
              <controlPr defaultSize="0" autoFill="0" autoLine="0" autoPict="0">
                <anchor moveWithCells="1">
                  <from>
                    <xdr:col>3</xdr:col>
                    <xdr:colOff>0</xdr:colOff>
                    <xdr:row>43</xdr:row>
                    <xdr:rowOff>0</xdr:rowOff>
                  </from>
                  <to>
                    <xdr:col>4</xdr:col>
                    <xdr:colOff>0</xdr:colOff>
                    <xdr:row>44</xdr:row>
                    <xdr:rowOff>0</xdr:rowOff>
                  </to>
                </anchor>
              </controlPr>
            </control>
          </mc:Choice>
        </mc:AlternateContent>
        <mc:AlternateContent xmlns:mc="http://schemas.openxmlformats.org/markup-compatibility/2006">
          <mc:Choice Requires="x14">
            <control shapeId="108355" r:id="rId12" name="Check Box 1859">
              <controlPr defaultSize="0" autoFill="0" autoLine="0" autoPict="0">
                <anchor moveWithCells="1">
                  <from>
                    <xdr:col>3</xdr:col>
                    <xdr:colOff>0</xdr:colOff>
                    <xdr:row>44</xdr:row>
                    <xdr:rowOff>0</xdr:rowOff>
                  </from>
                  <to>
                    <xdr:col>4</xdr:col>
                    <xdr:colOff>0</xdr:colOff>
                    <xdr:row>45</xdr:row>
                    <xdr:rowOff>0</xdr:rowOff>
                  </to>
                </anchor>
              </controlPr>
            </control>
          </mc:Choice>
        </mc:AlternateContent>
        <mc:AlternateContent xmlns:mc="http://schemas.openxmlformats.org/markup-compatibility/2006">
          <mc:Choice Requires="x14">
            <control shapeId="108372" r:id="rId13" name="Check Box 1876">
              <controlPr defaultSize="0" autoFill="0" autoLine="0" autoPict="0">
                <anchor moveWithCells="1">
                  <from>
                    <xdr:col>3</xdr:col>
                    <xdr:colOff>0</xdr:colOff>
                    <xdr:row>58</xdr:row>
                    <xdr:rowOff>0</xdr:rowOff>
                  </from>
                  <to>
                    <xdr:col>4</xdr:col>
                    <xdr:colOff>0</xdr:colOff>
                    <xdr:row>59</xdr:row>
                    <xdr:rowOff>0</xdr:rowOff>
                  </to>
                </anchor>
              </controlPr>
            </control>
          </mc:Choice>
        </mc:AlternateContent>
        <mc:AlternateContent xmlns:mc="http://schemas.openxmlformats.org/markup-compatibility/2006">
          <mc:Choice Requires="x14">
            <control shapeId="108373" r:id="rId14" name="Check Box 1877">
              <controlPr defaultSize="0" autoFill="0" autoLine="0" autoPict="0">
                <anchor moveWithCells="1">
                  <from>
                    <xdr:col>3</xdr:col>
                    <xdr:colOff>0</xdr:colOff>
                    <xdr:row>57</xdr:row>
                    <xdr:rowOff>0</xdr:rowOff>
                  </from>
                  <to>
                    <xdr:col>4</xdr:col>
                    <xdr:colOff>0</xdr:colOff>
                    <xdr:row>58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B1:K80"/>
  <sheetViews>
    <sheetView showGridLines="0" showRowColHeaders="0" zoomScale="90" zoomScaleNormal="90" workbookViewId="0">
      <selection activeCell="B43" sqref="B43:C43"/>
    </sheetView>
  </sheetViews>
  <sheetFormatPr baseColWidth="10" defaultColWidth="9.1796875" defaultRowHeight="12.5" x14ac:dyDescent="0.25"/>
  <cols>
    <col min="1" max="1" width="1.81640625" style="190" customWidth="1"/>
    <col min="2" max="2" width="12.7265625" style="190" customWidth="1"/>
    <col min="3" max="3" width="16.7265625" style="190" customWidth="1"/>
    <col min="4" max="4" width="10.7265625" style="190" customWidth="1"/>
    <col min="5" max="5" width="30.7265625" style="190" customWidth="1"/>
    <col min="6" max="7" width="16.7265625" style="190" customWidth="1"/>
    <col min="8" max="8" width="25.7265625" style="190" customWidth="1"/>
    <col min="9" max="10" width="21.7265625" style="190" customWidth="1"/>
    <col min="11" max="12" width="14.1796875" style="190" customWidth="1"/>
    <col min="13" max="16384" width="9.1796875" style="190"/>
  </cols>
  <sheetData>
    <row r="1" spans="2:11" ht="15.5" x14ac:dyDescent="0.25">
      <c r="I1" s="14" t="s">
        <v>5</v>
      </c>
      <c r="J1" s="236" t="str">
        <f>Start!H1</f>
        <v>INP</v>
      </c>
    </row>
    <row r="2" spans="2:11" ht="15.5" x14ac:dyDescent="0.25">
      <c r="H2" s="200"/>
      <c r="I2" s="199" t="s">
        <v>538</v>
      </c>
      <c r="J2" s="236" t="s">
        <v>654</v>
      </c>
      <c r="K2" s="235"/>
    </row>
    <row r="3" spans="2:11" ht="15.5" x14ac:dyDescent="0.25">
      <c r="I3" s="14" t="s">
        <v>1167</v>
      </c>
      <c r="J3" s="236" t="str">
        <f>Start!H3</f>
        <v>XXXXXX</v>
      </c>
    </row>
    <row r="4" spans="2:11" ht="15.5" x14ac:dyDescent="0.35">
      <c r="C4" s="19"/>
      <c r="D4" s="19"/>
      <c r="E4" s="19"/>
      <c r="I4" s="14" t="s">
        <v>3</v>
      </c>
      <c r="J4" s="192" t="str">
        <f>Start!H4</f>
        <v>TT.MM.JJJJ</v>
      </c>
    </row>
    <row r="5" spans="2:11" s="235" customFormat="1" ht="15.5" x14ac:dyDescent="0.35">
      <c r="B5" s="19"/>
      <c r="C5" s="19"/>
      <c r="D5" s="19"/>
      <c r="E5" s="19"/>
      <c r="I5" s="213"/>
      <c r="J5" s="253"/>
    </row>
    <row r="6" spans="2:11" s="235" customFormat="1" ht="18" x14ac:dyDescent="0.25">
      <c r="B6" s="792" t="s">
        <v>869</v>
      </c>
      <c r="C6" s="792"/>
      <c r="D6" s="792"/>
      <c r="E6" s="792"/>
      <c r="F6" s="792"/>
      <c r="G6" s="792"/>
      <c r="I6" s="213"/>
      <c r="J6" s="253"/>
    </row>
    <row r="7" spans="2:11" s="235" customFormat="1" ht="17.5" x14ac:dyDescent="0.35">
      <c r="B7" s="2" t="s">
        <v>654</v>
      </c>
      <c r="C7" s="19"/>
      <c r="D7" s="19"/>
      <c r="E7" s="19"/>
      <c r="I7" s="213"/>
      <c r="J7" s="253"/>
    </row>
    <row r="8" spans="2:11" s="235" customFormat="1" ht="15.5" x14ac:dyDescent="0.35">
      <c r="B8" s="19"/>
      <c r="C8" s="19"/>
      <c r="D8" s="19"/>
      <c r="E8" s="19"/>
      <c r="I8" s="213"/>
      <c r="J8" s="253"/>
    </row>
    <row r="9" spans="2:11" s="235" customFormat="1" ht="15.5" hidden="1" x14ac:dyDescent="0.35">
      <c r="B9" s="19"/>
      <c r="C9" s="19"/>
      <c r="D9" s="19"/>
      <c r="E9" s="19"/>
      <c r="I9" s="213"/>
      <c r="J9" s="253"/>
    </row>
    <row r="10" spans="2:11" s="235" customFormat="1" ht="15.5" hidden="1" x14ac:dyDescent="0.35">
      <c r="B10" s="19"/>
      <c r="C10" s="19"/>
      <c r="D10" s="19"/>
      <c r="E10" s="19"/>
      <c r="I10" s="213"/>
      <c r="J10" s="253"/>
    </row>
    <row r="11" spans="2:11" s="235" customFormat="1" ht="15.5" hidden="1" x14ac:dyDescent="0.35">
      <c r="B11" s="19"/>
      <c r="C11" s="19"/>
      <c r="D11" s="19"/>
      <c r="E11" s="19"/>
      <c r="I11" s="213"/>
      <c r="J11" s="253"/>
    </row>
    <row r="12" spans="2:11" s="235" customFormat="1" ht="15.5" hidden="1" x14ac:dyDescent="0.35">
      <c r="B12" s="19"/>
      <c r="C12" s="19"/>
      <c r="D12" s="19"/>
      <c r="E12" s="19"/>
      <c r="I12" s="213"/>
      <c r="J12" s="253"/>
    </row>
    <row r="13" spans="2:11" ht="13" x14ac:dyDescent="0.25">
      <c r="B13" s="824" t="str">
        <f>IF(Metadata!G81&lt;6,"Bitte beantworten Sie die fehlenden Fragen im Erhebungsteil Grunddaten (Tabelle Metadata) oder überprüfen Sie Ihre Antworten.","")</f>
        <v>Bitte beantworten Sie die fehlenden Fragen im Erhebungsteil Grunddaten (Tabelle Metadata) oder überprüfen Sie Ihre Antworten.</v>
      </c>
      <c r="C13" s="824"/>
      <c r="D13" s="824"/>
      <c r="E13" s="824"/>
      <c r="F13" s="824"/>
      <c r="G13" s="824"/>
      <c r="H13" s="824"/>
      <c r="I13" s="824"/>
      <c r="J13" s="824"/>
    </row>
    <row r="14" spans="2:11" ht="33.75" customHeight="1" x14ac:dyDescent="0.25">
      <c r="B14" s="828" t="s">
        <v>1226</v>
      </c>
      <c r="C14" s="828"/>
      <c r="D14" s="828"/>
      <c r="E14" s="828"/>
      <c r="F14" s="828"/>
      <c r="G14" s="828"/>
      <c r="H14" s="828"/>
      <c r="I14" s="828"/>
      <c r="J14" s="828"/>
    </row>
    <row r="15" spans="2:11" ht="16.5" customHeight="1" x14ac:dyDescent="0.25">
      <c r="B15" s="671" t="s">
        <v>656</v>
      </c>
      <c r="C15" s="671" t="s">
        <v>657</v>
      </c>
      <c r="D15" s="829" t="s">
        <v>655</v>
      </c>
      <c r="E15" s="829"/>
      <c r="F15" s="829"/>
      <c r="G15" s="829"/>
      <c r="H15" s="829"/>
      <c r="I15" s="671" t="s">
        <v>718</v>
      </c>
      <c r="J15" s="671" t="s">
        <v>721</v>
      </c>
    </row>
    <row r="16" spans="2:11" ht="13" x14ac:dyDescent="0.3">
      <c r="B16" s="664" t="s">
        <v>716</v>
      </c>
      <c r="C16" s="825" t="s">
        <v>697</v>
      </c>
      <c r="D16" s="821" t="str">
        <f>Metadata!B8</f>
        <v>1. Stammdaten</v>
      </c>
      <c r="E16" s="821"/>
      <c r="F16" s="821"/>
      <c r="G16" s="821"/>
      <c r="H16" s="821"/>
      <c r="I16" s="279" t="str">
        <f>Metadata!G77&amp;" von 4"</f>
        <v>0 von 4</v>
      </c>
      <c r="J16" s="282" t="str">
        <f>IF(Metadata!G77&lt;4,"unvollständig","OK")</f>
        <v>unvollständig</v>
      </c>
    </row>
    <row r="17" spans="2:10" ht="13" x14ac:dyDescent="0.3">
      <c r="B17" s="665" t="s">
        <v>1247</v>
      </c>
      <c r="C17" s="826"/>
      <c r="D17" s="822" t="str">
        <f>Metadata!B29</f>
        <v>2. Bestimmung der auszufüllenden Formulare</v>
      </c>
      <c r="E17" s="822"/>
      <c r="F17" s="822"/>
      <c r="G17" s="822"/>
      <c r="H17" s="822"/>
      <c r="I17" s="280" t="str">
        <f>Metadata!G81&amp;" von 5"</f>
        <v>0 von 5</v>
      </c>
      <c r="J17" s="282" t="str">
        <f>IF(Metadata!G81&lt;5,"unvollständig","OK")</f>
        <v>unvollständig</v>
      </c>
    </row>
    <row r="18" spans="2:10" ht="6.75" customHeight="1" x14ac:dyDescent="0.3">
      <c r="B18" s="666"/>
      <c r="C18" s="549"/>
      <c r="D18" s="266"/>
      <c r="E18" s="266"/>
      <c r="F18" s="266"/>
      <c r="G18" s="266"/>
      <c r="H18" s="266"/>
      <c r="I18" s="214"/>
      <c r="J18" s="283"/>
    </row>
    <row r="19" spans="2:10" ht="13" x14ac:dyDescent="0.3">
      <c r="B19" s="667"/>
      <c r="C19" s="550" t="s">
        <v>874</v>
      </c>
      <c r="D19" s="823" t="str">
        <f>'INP05.MELD'!F2</f>
        <v>Kennzahlen des Unternehmens und der Unternehmensgruppe im Inland</v>
      </c>
      <c r="E19" s="823"/>
      <c r="F19" s="823"/>
      <c r="G19" s="823"/>
      <c r="H19" s="823"/>
      <c r="I19" s="524">
        <f>'INP05.MELD'!$D$62</f>
        <v>0</v>
      </c>
      <c r="J19" s="282" t="str">
        <f>IF(AND(C19="",I19=0),"",IF(AND(C19&lt;&gt;"",I19=0),"leer",IF(AND(C19&lt;&gt;"",I19&gt;0),"OK","Meldung mit Werten")))</f>
        <v>leer</v>
      </c>
    </row>
    <row r="20" spans="2:10" s="403" customFormat="1" hidden="1" x14ac:dyDescent="0.25">
      <c r="B20" s="668"/>
      <c r="C20" s="552"/>
      <c r="D20" s="748"/>
      <c r="E20" s="748"/>
      <c r="F20" s="748"/>
      <c r="G20" s="748"/>
      <c r="H20" s="748"/>
    </row>
    <row r="21" spans="2:10" ht="7.5" customHeight="1" x14ac:dyDescent="0.3">
      <c r="B21" s="666"/>
      <c r="C21" s="549"/>
      <c r="D21" s="266"/>
      <c r="E21" s="266"/>
      <c r="F21" s="266"/>
      <c r="G21" s="266"/>
      <c r="H21" s="266"/>
      <c r="I21" s="214"/>
      <c r="J21" s="284"/>
    </row>
    <row r="22" spans="2:10" ht="13" x14ac:dyDescent="0.3">
      <c r="B22" s="669" t="s">
        <v>546</v>
      </c>
      <c r="C22" s="550" t="str">
        <f>Metadata!G34</f>
        <v/>
      </c>
      <c r="D22" s="827" t="str">
        <f>'INP10.MELD'!D2</f>
        <v>Beteiligungen im Inland</v>
      </c>
      <c r="E22" s="827"/>
      <c r="F22" s="827"/>
      <c r="G22" s="827"/>
      <c r="H22" s="827"/>
      <c r="I22" s="264">
        <f>'INP10.MELD'!N60</f>
        <v>0</v>
      </c>
      <c r="J22" s="282" t="str">
        <f t="shared" ref="J22:J27" si="0">IF(AND(C22="",I22=0),"",IF(AND(C22&lt;&gt;"",I22=0),"leer",IF(AND(C22&lt;&gt;"",I22&gt;0),"OK","Meldung mit Werten")))</f>
        <v/>
      </c>
    </row>
    <row r="23" spans="2:10" ht="13" x14ac:dyDescent="0.3">
      <c r="B23" s="670" t="s">
        <v>551</v>
      </c>
      <c r="C23" s="550" t="str">
        <f>Metadata!G44</f>
        <v/>
      </c>
      <c r="D23" s="827" t="str">
        <f>'INP20.MELD'!D2</f>
        <v>Investoren Ihrer Unternehmensgruppe (Teil 1): Investoren mit Sitz im Inland</v>
      </c>
      <c r="E23" s="827"/>
      <c r="F23" s="827"/>
      <c r="G23" s="827"/>
      <c r="H23" s="827"/>
      <c r="I23" s="264">
        <f>'INP20.MELD'!M31</f>
        <v>0</v>
      </c>
      <c r="J23" s="282" t="str">
        <f t="shared" si="0"/>
        <v/>
      </c>
    </row>
    <row r="24" spans="2:10" ht="13" x14ac:dyDescent="0.3">
      <c r="B24" s="670" t="s">
        <v>551</v>
      </c>
      <c r="C24" s="550" t="str">
        <f>Metadata!H44</f>
        <v/>
      </c>
      <c r="D24" s="827" t="str">
        <f>'INP30.MELD'!D2</f>
        <v>Investoren Ihrer Unternehmensgruppe (Teil 2): Investoren mit Sitz im Ausland</v>
      </c>
      <c r="E24" s="827"/>
      <c r="F24" s="827"/>
      <c r="G24" s="827"/>
      <c r="H24" s="827"/>
      <c r="I24" s="264">
        <f>'INP30.MELD'!U31</f>
        <v>0</v>
      </c>
      <c r="J24" s="282" t="str">
        <f t="shared" si="0"/>
        <v/>
      </c>
    </row>
    <row r="25" spans="2:10" ht="13" x14ac:dyDescent="0.3">
      <c r="B25" s="670" t="s">
        <v>1200</v>
      </c>
      <c r="C25" s="550" t="str">
        <f>Metadata!G58</f>
        <v/>
      </c>
      <c r="D25" s="827" t="str">
        <f>'INP40.MELD'!F2</f>
        <v>Beteiligungen im Ausland (Teil 1) - Ergebnis</v>
      </c>
      <c r="E25" s="827"/>
      <c r="F25" s="827"/>
      <c r="G25" s="827"/>
      <c r="H25" s="827"/>
      <c r="I25" s="264">
        <f>'INP40.MELD'!D305</f>
        <v>0</v>
      </c>
      <c r="J25" s="282" t="str">
        <f t="shared" si="0"/>
        <v/>
      </c>
    </row>
    <row r="26" spans="2:10" ht="13" x14ac:dyDescent="0.3">
      <c r="B26" s="670" t="s">
        <v>1200</v>
      </c>
      <c r="C26" s="550" t="str">
        <f>Metadata!H58</f>
        <v/>
      </c>
      <c r="D26" s="827" t="str">
        <f>'INP50.MELD'!F2</f>
        <v>Beteiligungen im Ausland (Teil 2) - Eigenkapital</v>
      </c>
      <c r="E26" s="827"/>
      <c r="F26" s="827"/>
      <c r="G26" s="827"/>
      <c r="H26" s="827"/>
      <c r="I26" s="264">
        <f>'INP50.MELD'!D305</f>
        <v>0</v>
      </c>
      <c r="J26" s="282" t="str">
        <f t="shared" si="0"/>
        <v/>
      </c>
    </row>
    <row r="27" spans="2:10" ht="13" x14ac:dyDescent="0.3">
      <c r="B27" s="670" t="s">
        <v>552</v>
      </c>
      <c r="C27" s="551" t="str">
        <f>Metadata!G50</f>
        <v/>
      </c>
      <c r="D27" s="836" t="str">
        <f>'INP60.MELD'!F2</f>
        <v>Operative Angaben der Mehrheitsbeteiligungen im Ausland</v>
      </c>
      <c r="E27" s="836"/>
      <c r="F27" s="836"/>
      <c r="G27" s="836"/>
      <c r="H27" s="836"/>
      <c r="I27" s="264">
        <f>'INP60.MELD'!D305</f>
        <v>0</v>
      </c>
      <c r="J27" s="282" t="str">
        <f t="shared" si="0"/>
        <v/>
      </c>
    </row>
    <row r="28" spans="2:10" ht="7.5" customHeight="1" x14ac:dyDescent="0.3">
      <c r="B28" s="278"/>
      <c r="C28" s="281"/>
      <c r="D28" s="266"/>
      <c r="E28" s="266"/>
      <c r="F28" s="266"/>
      <c r="G28" s="266"/>
      <c r="H28" s="266"/>
      <c r="I28" s="214"/>
      <c r="J28" s="284"/>
    </row>
    <row r="29" spans="2:10" s="403" customFormat="1" hidden="1" x14ac:dyDescent="0.25">
      <c r="B29" s="748"/>
      <c r="D29" s="748"/>
      <c r="E29" s="748"/>
      <c r="F29" s="748"/>
      <c r="G29" s="748"/>
      <c r="H29" s="748"/>
    </row>
    <row r="30" spans="2:10" s="403" customFormat="1" hidden="1" x14ac:dyDescent="0.25">
      <c r="B30" s="748"/>
      <c r="D30" s="748"/>
      <c r="E30" s="748"/>
      <c r="F30" s="748"/>
      <c r="G30" s="748"/>
      <c r="H30" s="748"/>
    </row>
    <row r="31" spans="2:10" s="403" customFormat="1" hidden="1" x14ac:dyDescent="0.25">
      <c r="B31" s="748"/>
      <c r="D31" s="748"/>
      <c r="E31" s="748"/>
      <c r="F31" s="748"/>
      <c r="G31" s="748"/>
      <c r="H31" s="748"/>
    </row>
    <row r="32" spans="2:10" s="403" customFormat="1" hidden="1" x14ac:dyDescent="0.25">
      <c r="B32" s="748"/>
      <c r="D32" s="748"/>
      <c r="E32" s="748"/>
      <c r="F32" s="748"/>
      <c r="G32" s="748"/>
      <c r="H32" s="748"/>
    </row>
    <row r="33" spans="2:10" s="403" customFormat="1" hidden="1" x14ac:dyDescent="0.25">
      <c r="B33" s="748"/>
      <c r="D33" s="748"/>
      <c r="E33" s="748"/>
      <c r="F33" s="748"/>
      <c r="G33" s="748"/>
      <c r="H33" s="748"/>
    </row>
    <row r="34" spans="2:10" s="403" customFormat="1" hidden="1" x14ac:dyDescent="0.25">
      <c r="B34" s="748"/>
      <c r="D34" s="748"/>
      <c r="E34" s="748"/>
      <c r="F34" s="748"/>
      <c r="G34" s="748"/>
      <c r="H34" s="748"/>
    </row>
    <row r="35" spans="2:10" s="403" customFormat="1" ht="7.5" hidden="1" customHeight="1" x14ac:dyDescent="0.25"/>
    <row r="36" spans="2:10" s="403" customFormat="1" hidden="1" x14ac:dyDescent="0.25">
      <c r="D36" s="748"/>
      <c r="E36" s="748"/>
      <c r="F36" s="748"/>
      <c r="G36" s="748"/>
      <c r="H36" s="748"/>
    </row>
    <row r="37" spans="2:10" s="403" customFormat="1" ht="7.5" hidden="1" customHeight="1" x14ac:dyDescent="0.25"/>
    <row r="38" spans="2:10" s="403" customFormat="1" hidden="1" x14ac:dyDescent="0.25">
      <c r="D38" s="748"/>
      <c r="E38" s="748"/>
      <c r="F38" s="748"/>
      <c r="G38" s="748"/>
      <c r="H38" s="748"/>
    </row>
    <row r="39" spans="2:10" ht="2.15" customHeight="1" x14ac:dyDescent="0.25">
      <c r="B39" s="207"/>
      <c r="C39" s="207"/>
      <c r="D39" s="207"/>
      <c r="E39" s="207"/>
      <c r="F39" s="207"/>
      <c r="G39" s="207"/>
      <c r="H39" s="265" t="s">
        <v>658</v>
      </c>
      <c r="I39" s="207"/>
      <c r="J39" s="207"/>
    </row>
    <row r="40" spans="2:10" ht="14" x14ac:dyDescent="0.3">
      <c r="C40" s="215"/>
      <c r="D40" s="215"/>
      <c r="E40" s="215"/>
      <c r="F40" s="20"/>
      <c r="G40" s="20"/>
      <c r="H40" s="20"/>
      <c r="I40" s="20"/>
      <c r="J40" s="20"/>
    </row>
    <row r="41" spans="2:10" ht="25.5" customHeight="1" x14ac:dyDescent="0.35">
      <c r="B41" s="2" t="s">
        <v>659</v>
      </c>
      <c r="C41" s="215"/>
      <c r="D41" s="215"/>
      <c r="E41" s="215"/>
      <c r="F41" s="20"/>
      <c r="G41" s="20"/>
      <c r="H41" s="20"/>
      <c r="I41" s="20"/>
      <c r="J41" s="20"/>
    </row>
    <row r="42" spans="2:10" ht="28" customHeight="1" x14ac:dyDescent="0.25">
      <c r="B42" s="819" t="s">
        <v>719</v>
      </c>
      <c r="C42" s="820"/>
      <c r="D42" s="816" t="s">
        <v>720</v>
      </c>
      <c r="E42" s="817"/>
      <c r="F42" s="817"/>
      <c r="G42" s="817"/>
      <c r="H42" s="817"/>
      <c r="I42" s="817"/>
      <c r="J42" s="818"/>
    </row>
    <row r="43" spans="2:10" ht="26.25" customHeight="1" x14ac:dyDescent="0.25">
      <c r="B43" s="812"/>
      <c r="C43" s="812"/>
      <c r="D43" s="813"/>
      <c r="E43" s="814"/>
      <c r="F43" s="814"/>
      <c r="G43" s="814"/>
      <c r="H43" s="814"/>
      <c r="I43" s="814"/>
      <c r="J43" s="815"/>
    </row>
    <row r="44" spans="2:10" ht="26.25" customHeight="1" x14ac:dyDescent="0.25">
      <c r="B44" s="812"/>
      <c r="C44" s="812"/>
      <c r="D44" s="813"/>
      <c r="E44" s="814"/>
      <c r="F44" s="814"/>
      <c r="G44" s="814"/>
      <c r="H44" s="814"/>
      <c r="I44" s="814"/>
      <c r="J44" s="815"/>
    </row>
    <row r="45" spans="2:10" ht="26.25" customHeight="1" x14ac:dyDescent="0.25">
      <c r="B45" s="812"/>
      <c r="C45" s="812"/>
      <c r="D45" s="813"/>
      <c r="E45" s="814"/>
      <c r="F45" s="814"/>
      <c r="G45" s="814"/>
      <c r="H45" s="814"/>
      <c r="I45" s="814"/>
      <c r="J45" s="815"/>
    </row>
    <row r="46" spans="2:10" ht="26.25" customHeight="1" x14ac:dyDescent="0.25">
      <c r="B46" s="812"/>
      <c r="C46" s="812"/>
      <c r="D46" s="813"/>
      <c r="E46" s="814"/>
      <c r="F46" s="814"/>
      <c r="G46" s="814"/>
      <c r="H46" s="814"/>
      <c r="I46" s="814"/>
      <c r="J46" s="815"/>
    </row>
    <row r="47" spans="2:10" ht="26.25" customHeight="1" x14ac:dyDescent="0.25">
      <c r="B47" s="812"/>
      <c r="C47" s="812"/>
      <c r="D47" s="813"/>
      <c r="E47" s="814"/>
      <c r="F47" s="814"/>
      <c r="G47" s="814"/>
      <c r="H47" s="814"/>
      <c r="I47" s="814"/>
      <c r="J47" s="815"/>
    </row>
    <row r="48" spans="2:10" ht="26.25" customHeight="1" x14ac:dyDescent="0.25">
      <c r="B48" s="812"/>
      <c r="C48" s="812"/>
      <c r="D48" s="813"/>
      <c r="E48" s="814"/>
      <c r="F48" s="814"/>
      <c r="G48" s="814"/>
      <c r="H48" s="814"/>
      <c r="I48" s="814"/>
      <c r="J48" s="815"/>
    </row>
    <row r="49" spans="2:11" ht="26.25" customHeight="1" x14ac:dyDescent="0.25">
      <c r="B49" s="812"/>
      <c r="C49" s="812"/>
      <c r="D49" s="813"/>
      <c r="E49" s="814"/>
      <c r="F49" s="814"/>
      <c r="G49" s="814"/>
      <c r="H49" s="814"/>
      <c r="I49" s="814"/>
      <c r="J49" s="815"/>
    </row>
    <row r="50" spans="2:11" ht="14" x14ac:dyDescent="0.3">
      <c r="B50" s="20"/>
      <c r="C50" s="20"/>
      <c r="D50" s="20"/>
      <c r="E50" s="20"/>
      <c r="F50" s="20"/>
      <c r="G50" s="20"/>
      <c r="H50" s="20"/>
      <c r="I50" s="20"/>
      <c r="J50" s="20"/>
      <c r="K50" s="204"/>
    </row>
    <row r="51" spans="2:11" ht="17.5" x14ac:dyDescent="0.35">
      <c r="B51" s="2" t="s">
        <v>722</v>
      </c>
      <c r="C51" s="215"/>
      <c r="D51" s="215"/>
      <c r="G51" s="20"/>
      <c r="H51" s="20"/>
      <c r="I51" s="288"/>
      <c r="J51" s="288"/>
      <c r="K51" s="204"/>
    </row>
    <row r="52" spans="2:11" x14ac:dyDescent="0.25">
      <c r="C52" s="204"/>
      <c r="D52" s="204"/>
      <c r="E52" s="204"/>
      <c r="F52" s="204"/>
      <c r="G52" s="204"/>
      <c r="H52" s="204"/>
      <c r="I52" s="204"/>
      <c r="J52" s="204"/>
      <c r="K52" s="204"/>
    </row>
    <row r="53" spans="2:11" s="403" customFormat="1" x14ac:dyDescent="0.25">
      <c r="B53" s="748"/>
      <c r="C53" s="748"/>
      <c r="D53" s="748"/>
      <c r="E53" s="748"/>
    </row>
    <row r="54" spans="2:11" s="403" customFormat="1" ht="13" x14ac:dyDescent="0.3">
      <c r="E54" s="209" t="s">
        <v>972</v>
      </c>
    </row>
    <row r="55" spans="2:11" s="403" customFormat="1" ht="18" customHeight="1" x14ac:dyDescent="0.25">
      <c r="B55" s="830" t="s">
        <v>664</v>
      </c>
      <c r="C55" s="831"/>
      <c r="E55" s="843" t="s">
        <v>973</v>
      </c>
      <c r="F55" s="844"/>
      <c r="G55" s="844"/>
      <c r="H55" s="410" t="s">
        <v>974</v>
      </c>
      <c r="I55" s="410" t="s">
        <v>906</v>
      </c>
      <c r="J55" s="433">
        <f>'INP30.MELD'!I32</f>
        <v>0</v>
      </c>
    </row>
    <row r="56" spans="2:11" s="403" customFormat="1" ht="18" customHeight="1" x14ac:dyDescent="0.25">
      <c r="B56" s="832"/>
      <c r="C56" s="833"/>
      <c r="E56" s="845" t="s">
        <v>975</v>
      </c>
      <c r="F56" s="846"/>
      <c r="G56" s="846"/>
      <c r="H56" s="411" t="s">
        <v>976</v>
      </c>
      <c r="I56" s="411" t="s">
        <v>906</v>
      </c>
      <c r="J56" s="427">
        <f>'INP30.MELD'!K32</f>
        <v>0</v>
      </c>
    </row>
    <row r="57" spans="2:11" s="403" customFormat="1" ht="18" customHeight="1" x14ac:dyDescent="0.25">
      <c r="B57" s="832"/>
      <c r="C57" s="833"/>
      <c r="E57" s="847" t="s">
        <v>667</v>
      </c>
      <c r="F57" s="848"/>
      <c r="G57" s="848"/>
      <c r="H57" s="412" t="s">
        <v>976</v>
      </c>
      <c r="I57" s="412" t="s">
        <v>906</v>
      </c>
      <c r="J57" s="428">
        <f>'INP30.MELD'!L32</f>
        <v>0</v>
      </c>
    </row>
    <row r="58" spans="2:11" s="403" customFormat="1" ht="18" customHeight="1" x14ac:dyDescent="0.25">
      <c r="B58" s="834"/>
      <c r="C58" s="835"/>
      <c r="E58" s="849" t="s">
        <v>977</v>
      </c>
      <c r="F58" s="850"/>
      <c r="G58" s="850"/>
      <c r="H58" s="414" t="s">
        <v>976</v>
      </c>
      <c r="I58" s="414" t="s">
        <v>906</v>
      </c>
      <c r="J58" s="429">
        <f>'INP30.MELD'!M32</f>
        <v>0</v>
      </c>
    </row>
    <row r="59" spans="2:11" s="403" customFormat="1" x14ac:dyDescent="0.25">
      <c r="B59" s="425"/>
      <c r="C59" s="425"/>
      <c r="H59" s="263"/>
      <c r="I59" s="263"/>
      <c r="J59" s="14"/>
    </row>
    <row r="60" spans="2:11" s="403" customFormat="1" ht="13" x14ac:dyDescent="0.3">
      <c r="B60" s="425"/>
      <c r="C60" s="425"/>
      <c r="E60" s="209" t="s">
        <v>978</v>
      </c>
      <c r="H60" s="263"/>
      <c r="I60" s="263"/>
      <c r="J60" s="14"/>
    </row>
    <row r="61" spans="2:11" s="403" customFormat="1" ht="18" customHeight="1" x14ac:dyDescent="0.25">
      <c r="B61" s="837" t="s">
        <v>978</v>
      </c>
      <c r="C61" s="838"/>
      <c r="E61" s="851" t="s">
        <v>927</v>
      </c>
      <c r="F61" s="852"/>
      <c r="G61" s="852"/>
      <c r="H61" s="416" t="s">
        <v>976</v>
      </c>
      <c r="I61" s="416" t="s">
        <v>874</v>
      </c>
      <c r="J61" s="585">
        <f>MAX(ABS('INP05.MELD'!F20),ABS('INP05.MELD'!G20))</f>
        <v>0</v>
      </c>
    </row>
    <row r="62" spans="2:11" s="403" customFormat="1" ht="18" customHeight="1" x14ac:dyDescent="0.25">
      <c r="B62" s="839"/>
      <c r="C62" s="840"/>
      <c r="E62" s="847" t="s">
        <v>979</v>
      </c>
      <c r="F62" s="848"/>
      <c r="G62" s="848"/>
      <c r="H62" s="419" t="s">
        <v>976</v>
      </c>
      <c r="I62" s="419" t="s">
        <v>874</v>
      </c>
      <c r="J62" s="432">
        <f>IF(ABS('INP05.MELD'!$F$21)&gt;ABS('INP05.MELD'!$G$21),'INP05.MELD'!$F$21,'INP05.MELD'!$G$21)</f>
        <v>0</v>
      </c>
    </row>
    <row r="63" spans="2:11" s="403" customFormat="1" ht="18" customHeight="1" x14ac:dyDescent="0.25">
      <c r="B63" s="841"/>
      <c r="C63" s="842"/>
      <c r="E63" s="849" t="s">
        <v>980</v>
      </c>
      <c r="F63" s="850"/>
      <c r="G63" s="850"/>
      <c r="H63" s="420"/>
      <c r="I63" s="420" t="s">
        <v>874</v>
      </c>
      <c r="J63" s="586">
        <f>MAX(ABS('INP05.MELD'!F22),ABS('INP05.MELD'!G22))</f>
        <v>0</v>
      </c>
    </row>
    <row r="64" spans="2:11" s="403" customFormat="1" x14ac:dyDescent="0.25">
      <c r="B64" s="425"/>
      <c r="C64" s="425"/>
      <c r="H64" s="263"/>
      <c r="I64" s="263"/>
      <c r="J64" s="14"/>
    </row>
    <row r="65" spans="2:11" s="403" customFormat="1" ht="13" x14ac:dyDescent="0.3">
      <c r="B65" s="425"/>
      <c r="C65" s="425"/>
      <c r="E65" s="209" t="s">
        <v>981</v>
      </c>
      <c r="H65" s="263"/>
      <c r="I65" s="263"/>
      <c r="J65" s="14"/>
    </row>
    <row r="66" spans="2:11" s="403" customFormat="1" ht="18" customHeight="1" x14ac:dyDescent="0.25">
      <c r="B66" s="830" t="s">
        <v>550</v>
      </c>
      <c r="C66" s="831"/>
      <c r="E66" s="853" t="s">
        <v>988</v>
      </c>
      <c r="F66" s="854"/>
      <c r="G66" s="854"/>
      <c r="H66" s="426" t="s">
        <v>976</v>
      </c>
      <c r="I66" s="426" t="s">
        <v>910</v>
      </c>
      <c r="J66" s="430">
        <f>'INP40.MELD'!F266</f>
        <v>0</v>
      </c>
    </row>
    <row r="67" spans="2:11" s="406" customFormat="1" ht="18" customHeight="1" x14ac:dyDescent="0.25">
      <c r="B67" s="832"/>
      <c r="C67" s="833"/>
      <c r="E67" s="845" t="s">
        <v>982</v>
      </c>
      <c r="F67" s="846"/>
      <c r="G67" s="846"/>
      <c r="H67" s="421" t="s">
        <v>976</v>
      </c>
      <c r="I67" s="421" t="s">
        <v>870</v>
      </c>
      <c r="J67" s="427">
        <f>'INP50.MELD'!M266</f>
        <v>0</v>
      </c>
    </row>
    <row r="68" spans="2:11" s="403" customFormat="1" ht="18" customHeight="1" x14ac:dyDescent="0.25">
      <c r="B68" s="832"/>
      <c r="C68" s="833"/>
      <c r="E68" s="847" t="s">
        <v>913</v>
      </c>
      <c r="F68" s="848"/>
      <c r="G68" s="848"/>
      <c r="H68" s="419" t="s">
        <v>976</v>
      </c>
      <c r="I68" s="419" t="s">
        <v>870</v>
      </c>
      <c r="J68" s="428">
        <f>'INP50.MELD'!G266</f>
        <v>0</v>
      </c>
    </row>
    <row r="69" spans="2:11" s="403" customFormat="1" ht="18" customHeight="1" x14ac:dyDescent="0.25">
      <c r="B69" s="832"/>
      <c r="C69" s="833"/>
      <c r="E69" s="845" t="s">
        <v>914</v>
      </c>
      <c r="F69" s="846"/>
      <c r="G69" s="846"/>
      <c r="H69" s="421" t="s">
        <v>976</v>
      </c>
      <c r="I69" s="421" t="s">
        <v>870</v>
      </c>
      <c r="J69" s="427">
        <f>'INP50.MELD'!H266</f>
        <v>0</v>
      </c>
    </row>
    <row r="70" spans="2:11" s="403" customFormat="1" ht="18" customHeight="1" x14ac:dyDescent="0.25">
      <c r="B70" s="832"/>
      <c r="C70" s="833"/>
      <c r="E70" s="855" t="s">
        <v>983</v>
      </c>
      <c r="F70" s="856"/>
      <c r="G70" s="856"/>
      <c r="H70" s="422" t="s">
        <v>976</v>
      </c>
      <c r="I70" s="422" t="s">
        <v>870</v>
      </c>
      <c r="J70" s="431">
        <f>'INP50.MELD'!I266</f>
        <v>0</v>
      </c>
    </row>
    <row r="71" spans="2:11" s="403" customFormat="1" x14ac:dyDescent="0.25">
      <c r="B71" s="832"/>
      <c r="C71" s="833"/>
      <c r="E71" s="418"/>
      <c r="F71" s="15"/>
      <c r="G71" s="15"/>
      <c r="H71" s="419"/>
      <c r="I71" s="419"/>
      <c r="J71" s="423"/>
      <c r="K71" s="204"/>
    </row>
    <row r="72" spans="2:11" s="403" customFormat="1" ht="13" x14ac:dyDescent="0.3">
      <c r="B72" s="832"/>
      <c r="C72" s="833"/>
      <c r="E72" s="424" t="s">
        <v>984</v>
      </c>
      <c r="F72" s="15"/>
      <c r="G72" s="15"/>
      <c r="H72" s="419"/>
      <c r="I72" s="419"/>
      <c r="J72" s="423"/>
      <c r="K72" s="204"/>
    </row>
    <row r="73" spans="2:11" s="403" customFormat="1" ht="18" customHeight="1" x14ac:dyDescent="0.25">
      <c r="B73" s="832"/>
      <c r="C73" s="833"/>
      <c r="E73" s="851" t="s">
        <v>985</v>
      </c>
      <c r="F73" s="852"/>
      <c r="G73" s="852"/>
      <c r="H73" s="416"/>
      <c r="I73" s="416" t="s">
        <v>917</v>
      </c>
      <c r="J73" s="417">
        <f>'INP60.MELD'!H266</f>
        <v>0</v>
      </c>
      <c r="K73" s="204"/>
    </row>
    <row r="74" spans="2:11" s="403" customFormat="1" ht="18" customHeight="1" x14ac:dyDescent="0.25">
      <c r="B74" s="832"/>
      <c r="C74" s="833"/>
      <c r="E74" s="847" t="s">
        <v>986</v>
      </c>
      <c r="F74" s="848"/>
      <c r="G74" s="848"/>
      <c r="H74" s="419" t="s">
        <v>976</v>
      </c>
      <c r="I74" s="419" t="s">
        <v>917</v>
      </c>
      <c r="J74" s="413">
        <f>'INP60.MELD'!G266</f>
        <v>0</v>
      </c>
      <c r="K74" s="204"/>
    </row>
    <row r="75" spans="2:11" ht="18" customHeight="1" x14ac:dyDescent="0.25">
      <c r="B75" s="834"/>
      <c r="C75" s="835"/>
      <c r="E75" s="849" t="s">
        <v>987</v>
      </c>
      <c r="F75" s="850"/>
      <c r="G75" s="850"/>
      <c r="H75" s="420"/>
      <c r="I75" s="420" t="s">
        <v>917</v>
      </c>
      <c r="J75" s="415">
        <f>'INP60.MELD'!$F$266</f>
        <v>0</v>
      </c>
      <c r="K75" s="204"/>
    </row>
    <row r="76" spans="2:11" x14ac:dyDescent="0.25">
      <c r="B76" s="204"/>
      <c r="C76" s="204"/>
      <c r="D76" s="204"/>
      <c r="E76" s="204"/>
      <c r="F76" s="204"/>
      <c r="G76" s="204"/>
      <c r="H76" s="204"/>
      <c r="I76" s="204"/>
      <c r="J76" s="204"/>
      <c r="K76" s="204"/>
    </row>
    <row r="77" spans="2:11" x14ac:dyDescent="0.25">
      <c r="B77" s="204"/>
      <c r="C77" s="204"/>
      <c r="D77" s="204"/>
      <c r="E77" s="204"/>
      <c r="F77" s="204"/>
      <c r="G77" s="204"/>
      <c r="H77" s="204"/>
      <c r="I77" s="204"/>
      <c r="J77" s="204"/>
      <c r="K77" s="204"/>
    </row>
    <row r="78" spans="2:11" x14ac:dyDescent="0.25">
      <c r="B78" s="204"/>
      <c r="C78" s="204"/>
      <c r="D78" s="204"/>
      <c r="E78" s="204"/>
      <c r="F78" s="204"/>
      <c r="G78" s="204"/>
      <c r="H78" s="204"/>
      <c r="I78" s="204"/>
      <c r="J78" s="204"/>
      <c r="K78" s="204"/>
    </row>
    <row r="79" spans="2:11" x14ac:dyDescent="0.25">
      <c r="B79" s="204"/>
      <c r="C79" s="204"/>
      <c r="D79" s="204"/>
      <c r="E79" s="204"/>
      <c r="F79" s="204"/>
      <c r="G79" s="204"/>
      <c r="H79" s="204"/>
      <c r="I79" s="204"/>
      <c r="J79" s="204"/>
      <c r="K79" s="204"/>
    </row>
    <row r="80" spans="2:11" x14ac:dyDescent="0.25">
      <c r="B80" s="204"/>
      <c r="C80" s="204"/>
      <c r="D80" s="204"/>
      <c r="E80" s="204"/>
      <c r="F80" s="204"/>
      <c r="G80" s="204"/>
      <c r="H80" s="204"/>
      <c r="I80" s="204"/>
      <c r="J80" s="204"/>
      <c r="K80" s="204"/>
    </row>
  </sheetData>
  <sheetProtection sheet="1" objects="1" scenarios="1"/>
  <mergeCells count="59">
    <mergeCell ref="E73:G73"/>
    <mergeCell ref="E74:G74"/>
    <mergeCell ref="E75:G75"/>
    <mergeCell ref="E66:G66"/>
    <mergeCell ref="E67:G67"/>
    <mergeCell ref="E68:G68"/>
    <mergeCell ref="E69:G69"/>
    <mergeCell ref="E70:G70"/>
    <mergeCell ref="B53:E53"/>
    <mergeCell ref="B47:C47"/>
    <mergeCell ref="B48:C48"/>
    <mergeCell ref="B55:C58"/>
    <mergeCell ref="B61:C63"/>
    <mergeCell ref="E55:G55"/>
    <mergeCell ref="E56:G56"/>
    <mergeCell ref="E57:G57"/>
    <mergeCell ref="E58:G58"/>
    <mergeCell ref="E61:G61"/>
    <mergeCell ref="E62:G62"/>
    <mergeCell ref="E63:G63"/>
    <mergeCell ref="B66:C75"/>
    <mergeCell ref="B49:C49"/>
    <mergeCell ref="D25:H25"/>
    <mergeCell ref="D26:H26"/>
    <mergeCell ref="D27:H27"/>
    <mergeCell ref="D36:H36"/>
    <mergeCell ref="D46:J46"/>
    <mergeCell ref="D47:J47"/>
    <mergeCell ref="D38:H38"/>
    <mergeCell ref="D45:J45"/>
    <mergeCell ref="D32:H32"/>
    <mergeCell ref="D33:H33"/>
    <mergeCell ref="B29:B34"/>
    <mergeCell ref="D31:H31"/>
    <mergeCell ref="D34:H34"/>
    <mergeCell ref="B44:C44"/>
    <mergeCell ref="D22:H22"/>
    <mergeCell ref="B14:J14"/>
    <mergeCell ref="D15:H15"/>
    <mergeCell ref="D29:H29"/>
    <mergeCell ref="D30:H30"/>
    <mergeCell ref="D23:H23"/>
    <mergeCell ref="D24:H24"/>
    <mergeCell ref="B6:G6"/>
    <mergeCell ref="D16:H16"/>
    <mergeCell ref="D17:H17"/>
    <mergeCell ref="D19:H19"/>
    <mergeCell ref="D20:H20"/>
    <mergeCell ref="B13:J13"/>
    <mergeCell ref="C16:C17"/>
    <mergeCell ref="B45:C45"/>
    <mergeCell ref="B43:C43"/>
    <mergeCell ref="D48:J48"/>
    <mergeCell ref="D49:J49"/>
    <mergeCell ref="D42:J42"/>
    <mergeCell ref="B46:C46"/>
    <mergeCell ref="B42:C42"/>
    <mergeCell ref="D43:J43"/>
    <mergeCell ref="D44:J44"/>
  </mergeCells>
  <conditionalFormatting sqref="C23:I23">
    <cfRule type="expression" dxfId="15" priority="40" stopIfTrue="1">
      <formula>$C$23&lt;&gt;""</formula>
    </cfRule>
  </conditionalFormatting>
  <conditionalFormatting sqref="C24:I24">
    <cfRule type="expression" dxfId="14" priority="39" stopIfTrue="1">
      <formula>$C$24&lt;&gt;""</formula>
    </cfRule>
  </conditionalFormatting>
  <conditionalFormatting sqref="C25:I25 C26">
    <cfRule type="expression" dxfId="13" priority="38" stopIfTrue="1">
      <formula>$C$25&lt;&gt;""</formula>
    </cfRule>
  </conditionalFormatting>
  <conditionalFormatting sqref="D26:I26">
    <cfRule type="expression" dxfId="12" priority="37" stopIfTrue="1">
      <formula>$C26&lt;&gt;""</formula>
    </cfRule>
  </conditionalFormatting>
  <conditionalFormatting sqref="C27:I27">
    <cfRule type="expression" dxfId="11" priority="36" stopIfTrue="1">
      <formula>$C$27&lt;&gt;""</formula>
    </cfRule>
  </conditionalFormatting>
  <conditionalFormatting sqref="J24">
    <cfRule type="expression" dxfId="10" priority="23" stopIfTrue="1">
      <formula>$J$24="OK"</formula>
    </cfRule>
  </conditionalFormatting>
  <conditionalFormatting sqref="J25">
    <cfRule type="expression" dxfId="9" priority="22" stopIfTrue="1">
      <formula>$J25="OK"</formula>
    </cfRule>
  </conditionalFormatting>
  <conditionalFormatting sqref="J26">
    <cfRule type="expression" dxfId="8" priority="21" stopIfTrue="1">
      <formula>$J26="OK"</formula>
    </cfRule>
  </conditionalFormatting>
  <conditionalFormatting sqref="J22:J23">
    <cfRule type="expression" dxfId="7" priority="20" stopIfTrue="1">
      <formula>$J22="OK"</formula>
    </cfRule>
  </conditionalFormatting>
  <conditionalFormatting sqref="J19">
    <cfRule type="expression" dxfId="6" priority="18" stopIfTrue="1">
      <formula>$J19="OK"</formula>
    </cfRule>
  </conditionalFormatting>
  <conditionalFormatting sqref="J27">
    <cfRule type="expression" dxfId="5" priority="17" stopIfTrue="1">
      <formula>$J27="OK"</formula>
    </cfRule>
  </conditionalFormatting>
  <conditionalFormatting sqref="C22:I22">
    <cfRule type="expression" dxfId="4" priority="5" stopIfTrue="1">
      <formula>$C$22&lt;&gt;""</formula>
    </cfRule>
  </conditionalFormatting>
  <conditionalFormatting sqref="C19:I19">
    <cfRule type="expression" dxfId="3" priority="4" stopIfTrue="1">
      <formula>$C$19&lt;&gt;""</formula>
    </cfRule>
  </conditionalFormatting>
  <conditionalFormatting sqref="J17">
    <cfRule type="expression" dxfId="2" priority="2" stopIfTrue="1">
      <formula>$J$17="OK"</formula>
    </cfRule>
  </conditionalFormatting>
  <conditionalFormatting sqref="J16">
    <cfRule type="expression" dxfId="1" priority="1" stopIfTrue="1">
      <formula>$J$16="OK"</formula>
    </cfRule>
  </conditionalFormatting>
  <dataValidations count="1">
    <dataValidation type="list" allowBlank="1" showInputMessage="1" showErrorMessage="1" sqref="B43:C49" xr:uid="{00000000-0002-0000-0300-000000000000}">
      <formula1>Form_List</formula1>
    </dataValidation>
  </dataValidations>
  <hyperlinks>
    <hyperlink ref="D16:H16" location="Grunddaten_1" display="Grunddaten_1" xr:uid="{00000000-0004-0000-0300-000000000000}"/>
    <hyperlink ref="D17:H17" location="Grunddaten_2" display="Grunddaten_2" xr:uid="{00000000-0004-0000-0300-000001000000}"/>
    <hyperlink ref="D19:H19" location="INP05.MELD!A1" display="INP05.MELD!A1" xr:uid="{00000000-0004-0000-0300-000002000000}"/>
    <hyperlink ref="D22:H22" location="INP10.MELD!A1" display="INP10.MELD!A1" xr:uid="{00000000-0004-0000-0300-000003000000}"/>
    <hyperlink ref="D23:H23" location="INP20.MELD!A1" display="INP20.MELD!A1" xr:uid="{00000000-0004-0000-0300-000004000000}"/>
    <hyperlink ref="D25:H25" location="INP40.MELD!A1" display="INP40.MELD!A1" xr:uid="{00000000-0004-0000-0300-000005000000}"/>
    <hyperlink ref="D26:H26" location="INP50.MELD!A1" display="INP50.MELD!A1" xr:uid="{00000000-0004-0000-0300-000006000000}"/>
    <hyperlink ref="D27:H27" location="INP60.MELD!A1" display="INP60.MELD!A1" xr:uid="{00000000-0004-0000-0300-000007000000}"/>
    <hyperlink ref="B16" location="Question_A1" display="A1 - A4" xr:uid="{00000000-0004-0000-0300-000008000000}"/>
    <hyperlink ref="B17" location="Question_B1" display="B1 - B6" xr:uid="{00000000-0004-0000-0300-000009000000}"/>
    <hyperlink ref="D24:H24" location="INP30.MELD!A1" display="INP30.MELD!A1" xr:uid="{00000000-0004-0000-0300-00000A000000}"/>
    <hyperlink ref="B24" location="Question_B3" display="B3" xr:uid="{00000000-0004-0000-0300-00000B000000}"/>
    <hyperlink ref="B26" location="Question_B5" display="B5" xr:uid="{00000000-0004-0000-0300-00000C000000}"/>
    <hyperlink ref="B22" location="Question_B1" display="B1" xr:uid="{00000000-0004-0000-0300-00000D000000}"/>
    <hyperlink ref="B27" location="Question_B4" display="B4" xr:uid="{00000000-0004-0000-0300-00000E000000}"/>
    <hyperlink ref="B25" location="Question_B5" display="B5" xr:uid="{00000000-0004-0000-0300-00000F000000}"/>
    <hyperlink ref="B23" location="Question_B3" display="B3" xr:uid="{00000000-0004-0000-0300-000010000000}"/>
  </hyperlinks>
  <pageMargins left="0.70866141732283472" right="0.70866141732283472" top="0.78740157480314965" bottom="0.78740157480314965" header="0.31496062992125984" footer="0.31496062992125984"/>
  <pageSetup paperSize="9" scale="76" fitToHeight="2" orientation="landscape" r:id="rId1"/>
  <headerFooter>
    <oddFooter>&amp;L&amp;"Arial,Fett"SNB vertraulich&amp;C&amp;D&amp;RSeite &amp;P</oddFooter>
  </headerFooter>
  <rowBreaks count="2" manualBreakCount="2">
    <brk id="39" min="1" max="9" man="1"/>
    <brk id="50" min="1" max="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pageSetUpPr fitToPage="1"/>
  </sheetPr>
  <dimension ref="A1:L76"/>
  <sheetViews>
    <sheetView showGridLines="0" showRowColHeaders="0" zoomScale="80" zoomScaleNormal="80" workbookViewId="0">
      <pane xSplit="5" ySplit="17" topLeftCell="F18" activePane="bottomRight" state="frozen"/>
      <selection activeCell="S25" sqref="S25"/>
      <selection pane="topRight" activeCell="S25" sqref="S25"/>
      <selection pane="bottomLeft" activeCell="S25" sqref="S25"/>
      <selection pane="bottomRight" activeCell="F19" sqref="F19"/>
    </sheetView>
  </sheetViews>
  <sheetFormatPr baseColWidth="10" defaultColWidth="9.1796875" defaultRowHeight="12.5" x14ac:dyDescent="0.25"/>
  <cols>
    <col min="1" max="1" width="4.7265625" style="50" customWidth="1"/>
    <col min="2" max="2" width="10.453125" style="4" customWidth="1"/>
    <col min="3" max="3" width="50.453125" style="4" customWidth="1"/>
    <col min="4" max="4" width="7.81640625" style="4" customWidth="1"/>
    <col min="5" max="5" width="4.7265625" style="4" customWidth="1"/>
    <col min="6" max="7" width="38.7265625" style="50" customWidth="1"/>
    <col min="8" max="8" width="4.7265625" style="50" customWidth="1"/>
    <col min="9" max="9" width="5" style="4" customWidth="1"/>
    <col min="10" max="10" width="16.7265625" style="4" hidden="1" customWidth="1"/>
    <col min="11" max="11" width="10.7265625" style="4" bestFit="1" customWidth="1"/>
    <col min="12" max="12" width="19.7265625" style="4" customWidth="1"/>
    <col min="13" max="13" width="15.54296875" style="4" customWidth="1"/>
    <col min="14" max="16384" width="9.1796875" style="4"/>
  </cols>
  <sheetData>
    <row r="1" spans="2:12" ht="21" customHeight="1" x14ac:dyDescent="0.4">
      <c r="F1" s="194" t="s">
        <v>869</v>
      </c>
      <c r="K1" s="14" t="s">
        <v>1</v>
      </c>
      <c r="L1" s="172" t="s">
        <v>874</v>
      </c>
    </row>
    <row r="2" spans="2:12" ht="21" customHeight="1" x14ac:dyDescent="0.35">
      <c r="F2" s="2" t="s">
        <v>875</v>
      </c>
      <c r="K2" s="14" t="s">
        <v>1167</v>
      </c>
      <c r="L2" s="172" t="str">
        <f>Start!H3</f>
        <v>XXXXXX</v>
      </c>
    </row>
    <row r="3" spans="2:12" ht="21" customHeight="1" x14ac:dyDescent="0.3">
      <c r="F3" s="186" t="s">
        <v>1016</v>
      </c>
      <c r="K3" s="14" t="s">
        <v>3</v>
      </c>
      <c r="L3" s="173" t="str">
        <f>Start!H4</f>
        <v>TT.MM.JJJJ</v>
      </c>
    </row>
    <row r="4" spans="2:12" s="190" customFormat="1" ht="18" customHeight="1" x14ac:dyDescent="0.35">
      <c r="F4" s="19"/>
      <c r="H4" s="14"/>
      <c r="I4" s="219"/>
    </row>
    <row r="5" spans="2:12" s="190" customFormat="1" ht="18" customHeight="1" x14ac:dyDescent="0.35">
      <c r="F5" s="19"/>
      <c r="H5" s="14"/>
      <c r="I5" s="219"/>
    </row>
    <row r="6" spans="2:12" s="190" customFormat="1" ht="18" customHeight="1" x14ac:dyDescent="0.35">
      <c r="F6" s="19"/>
      <c r="H6" s="14"/>
      <c r="I6" s="219"/>
    </row>
    <row r="7" spans="2:12" s="190" customFormat="1" ht="18" customHeight="1" x14ac:dyDescent="0.25">
      <c r="F7" s="273"/>
      <c r="G7" s="273"/>
      <c r="H7" s="14"/>
      <c r="I7" s="219"/>
    </row>
    <row r="8" spans="2:12" s="190" customFormat="1" ht="18" customHeight="1" x14ac:dyDescent="0.3">
      <c r="B8" s="269"/>
      <c r="F8" s="273"/>
      <c r="G8" s="273"/>
      <c r="H8" s="14"/>
      <c r="I8" s="219"/>
    </row>
    <row r="9" spans="2:12" ht="18" customHeight="1" x14ac:dyDescent="0.3">
      <c r="B9" s="209"/>
      <c r="F9" s="273"/>
      <c r="G9" s="273"/>
    </row>
    <row r="10" spans="2:12" ht="18" hidden="1" customHeight="1" x14ac:dyDescent="0.3">
      <c r="B10" s="209"/>
    </row>
    <row r="11" spans="2:12" ht="18" hidden="1" customHeight="1" x14ac:dyDescent="0.25">
      <c r="B11" s="270"/>
      <c r="C11" s="176"/>
      <c r="D11" s="15"/>
      <c r="E11" s="15"/>
      <c r="F11" s="287" t="s">
        <v>731</v>
      </c>
    </row>
    <row r="12" spans="2:12" s="50" customFormat="1" ht="18" hidden="1" customHeight="1" x14ac:dyDescent="0.25">
      <c r="B12" s="271"/>
      <c r="C12" s="176"/>
      <c r="D12" s="15"/>
      <c r="E12" s="326"/>
      <c r="F12" s="615"/>
      <c r="G12" s="615"/>
      <c r="H12" s="326"/>
      <c r="I12" s="326"/>
    </row>
    <row r="13" spans="2:12" ht="18" hidden="1" customHeight="1" x14ac:dyDescent="0.25">
      <c r="C13" s="235"/>
      <c r="D13" s="15"/>
      <c r="E13" s="326"/>
      <c r="F13" s="615"/>
      <c r="G13" s="615"/>
      <c r="H13" s="326"/>
      <c r="I13" s="326"/>
    </row>
    <row r="14" spans="2:12" ht="12.75" hidden="1" customHeight="1" x14ac:dyDescent="0.25">
      <c r="B14" s="644"/>
      <c r="C14" s="644"/>
      <c r="D14" s="15"/>
      <c r="E14" s="350"/>
      <c r="F14" s="238"/>
      <c r="G14" s="238"/>
      <c r="H14" s="350"/>
    </row>
    <row r="15" spans="2:12" s="50" customFormat="1" ht="41.25" customHeight="1" x14ac:dyDescent="0.25">
      <c r="B15" s="613"/>
      <c r="C15" s="613"/>
      <c r="D15" s="15"/>
      <c r="E15" s="6"/>
      <c r="F15" s="238" t="s">
        <v>1083</v>
      </c>
      <c r="G15" s="238" t="s">
        <v>1084</v>
      </c>
      <c r="H15" s="6"/>
    </row>
    <row r="16" spans="2:12" ht="13" x14ac:dyDescent="0.25">
      <c r="D16" s="15"/>
      <c r="E16" s="7"/>
      <c r="F16" s="445" t="s">
        <v>990</v>
      </c>
      <c r="G16" s="445">
        <v>4.2</v>
      </c>
      <c r="H16" s="7"/>
    </row>
    <row r="17" spans="1:8" ht="36" customHeight="1" x14ac:dyDescent="0.25">
      <c r="A17" s="326"/>
      <c r="B17" s="326"/>
      <c r="C17" s="326"/>
      <c r="D17" s="326"/>
      <c r="E17" s="8"/>
      <c r="F17" s="59" t="s">
        <v>668</v>
      </c>
      <c r="G17" s="59" t="s">
        <v>669</v>
      </c>
      <c r="H17" s="8"/>
    </row>
    <row r="18" spans="1:8" s="326" customFormat="1" ht="35.15" customHeight="1" x14ac:dyDescent="0.3">
      <c r="B18" s="326" t="s">
        <v>877</v>
      </c>
      <c r="D18" s="454" t="s">
        <v>991</v>
      </c>
      <c r="E18" s="5"/>
      <c r="F18" s="351"/>
      <c r="G18" s="351"/>
      <c r="H18" s="5"/>
    </row>
    <row r="19" spans="1:8" s="326" customFormat="1" ht="22.5" customHeight="1" x14ac:dyDescent="0.3">
      <c r="C19" s="328" t="s">
        <v>1082</v>
      </c>
      <c r="D19" s="455"/>
      <c r="E19" s="5">
        <v>1</v>
      </c>
      <c r="F19" s="64"/>
      <c r="G19" s="64"/>
      <c r="H19" s="5">
        <v>1</v>
      </c>
    </row>
    <row r="20" spans="1:8" s="326" customFormat="1" ht="22.5" customHeight="1" x14ac:dyDescent="0.3">
      <c r="C20" s="329" t="s">
        <v>1081</v>
      </c>
      <c r="D20" s="455"/>
      <c r="E20" s="5">
        <v>2</v>
      </c>
      <c r="F20" s="10"/>
      <c r="G20" s="10"/>
      <c r="H20" s="5">
        <v>2</v>
      </c>
    </row>
    <row r="21" spans="1:8" s="326" customFormat="1" ht="22.5" customHeight="1" x14ac:dyDescent="0.3">
      <c r="B21" s="94" t="s">
        <v>878</v>
      </c>
      <c r="C21" s="328"/>
      <c r="D21" s="456" t="s">
        <v>992</v>
      </c>
      <c r="E21" s="5">
        <v>3</v>
      </c>
      <c r="F21" s="10"/>
      <c r="G21" s="10"/>
      <c r="H21" s="5">
        <v>3</v>
      </c>
    </row>
    <row r="22" spans="1:8" s="326" customFormat="1" ht="22.5" customHeight="1" x14ac:dyDescent="0.3">
      <c r="B22" s="146" t="s">
        <v>879</v>
      </c>
      <c r="C22" s="329"/>
      <c r="D22" s="456" t="s">
        <v>1238</v>
      </c>
      <c r="E22" s="5">
        <v>4</v>
      </c>
      <c r="F22" s="331"/>
      <c r="G22" s="331"/>
      <c r="H22" s="5">
        <v>4</v>
      </c>
    </row>
    <row r="23" spans="1:8" s="326" customFormat="1" ht="6" customHeight="1" x14ac:dyDescent="0.25">
      <c r="B23" s="16"/>
      <c r="C23" s="330"/>
      <c r="D23" s="16"/>
      <c r="E23" s="16"/>
      <c r="F23" s="16"/>
      <c r="G23" s="16"/>
      <c r="H23" s="16"/>
    </row>
    <row r="24" spans="1:8" s="326" customFormat="1" ht="22.5" customHeight="1" x14ac:dyDescent="0.25">
      <c r="B24" s="179" t="str">
        <f>"Version: "&amp;C73</f>
        <v>Version: 1.01.D0</v>
      </c>
      <c r="C24" s="161"/>
      <c r="H24" s="352" t="s">
        <v>367</v>
      </c>
    </row>
    <row r="25" spans="1:8" s="326" customFormat="1" ht="2.15" customHeight="1" x14ac:dyDescent="0.25"/>
    <row r="26" spans="1:8" s="326" customFormat="1" ht="16" customHeight="1" x14ac:dyDescent="0.25"/>
    <row r="27" spans="1:8" s="326" customFormat="1" ht="16" customHeight="1" x14ac:dyDescent="0.25"/>
    <row r="28" spans="1:8" s="326" customFormat="1" ht="16" customHeight="1" x14ac:dyDescent="0.25">
      <c r="C28" s="161"/>
    </row>
    <row r="29" spans="1:8" s="326" customFormat="1" ht="16" customHeight="1" x14ac:dyDescent="0.25">
      <c r="C29" s="161"/>
    </row>
    <row r="30" spans="1:8" s="326" customFormat="1" ht="16" customHeight="1" x14ac:dyDescent="0.25"/>
    <row r="31" spans="1:8" s="326" customFormat="1" ht="16" customHeight="1" x14ac:dyDescent="0.25">
      <c r="C31" s="161"/>
    </row>
    <row r="32" spans="1:8" s="326" customFormat="1" ht="16" customHeight="1" x14ac:dyDescent="0.25"/>
    <row r="33" spans="3:8" s="326" customFormat="1" ht="35.25" hidden="1" customHeight="1" thickTop="1" x14ac:dyDescent="0.25"/>
    <row r="34" spans="3:8" s="326" customFormat="1" ht="31.5" hidden="1" customHeight="1" x14ac:dyDescent="0.25"/>
    <row r="35" spans="3:8" s="326" customFormat="1" ht="31.5" hidden="1" customHeight="1" x14ac:dyDescent="0.25"/>
    <row r="36" spans="3:8" s="326" customFormat="1" ht="31.5" hidden="1" customHeight="1" x14ac:dyDescent="0.25"/>
    <row r="37" spans="3:8" s="326" customFormat="1" ht="27" hidden="1" customHeight="1" x14ac:dyDescent="0.25"/>
    <row r="38" spans="3:8" s="326" customFormat="1" ht="6" customHeight="1" x14ac:dyDescent="0.25"/>
    <row r="39" spans="3:8" s="326" customFormat="1" ht="19.5" customHeight="1" x14ac:dyDescent="0.25"/>
    <row r="41" spans="3:8" hidden="1" x14ac:dyDescent="0.25">
      <c r="F41" s="68" t="e">
        <f>#REF!</f>
        <v>#REF!</v>
      </c>
      <c r="G41" s="68" t="e">
        <f>#REF!</f>
        <v>#REF!</v>
      </c>
    </row>
    <row r="42" spans="3:8" s="50" customFormat="1" hidden="1" x14ac:dyDescent="0.25">
      <c r="F42" s="68" t="e">
        <f>#REF!</f>
        <v>#REF!</v>
      </c>
      <c r="G42" s="68" t="e">
        <f>#REF!</f>
        <v>#REF!</v>
      </c>
    </row>
    <row r="43" spans="3:8" hidden="1" x14ac:dyDescent="0.25">
      <c r="F43" s="11"/>
    </row>
    <row r="44" spans="3:8" hidden="1" x14ac:dyDescent="0.25">
      <c r="H44" s="14"/>
    </row>
    <row r="45" spans="3:8" hidden="1" x14ac:dyDescent="0.25"/>
    <row r="46" spans="3:8" hidden="1" x14ac:dyDescent="0.25"/>
    <row r="48" spans="3:8" ht="13" x14ac:dyDescent="0.3">
      <c r="C48" s="144" t="s">
        <v>726</v>
      </c>
      <c r="D48" s="50"/>
    </row>
    <row r="49" spans="1:7" ht="13" x14ac:dyDescent="0.25">
      <c r="C49" s="94" t="s">
        <v>414</v>
      </c>
      <c r="D49" s="94"/>
      <c r="E49" s="145"/>
      <c r="F49" s="142" t="str">
        <f>IF(MIN(F22)&lt;0,"ERROR","")</f>
        <v/>
      </c>
      <c r="G49" s="185" t="str">
        <f>IF(MIN(G22)&lt;0,"ERROR","")</f>
        <v/>
      </c>
    </row>
    <row r="50" spans="1:7" s="241" customFormat="1" ht="13" x14ac:dyDescent="0.25">
      <c r="C50" s="94" t="s">
        <v>725</v>
      </c>
      <c r="D50" s="146"/>
      <c r="E50" s="158"/>
      <c r="F50" s="185" t="str">
        <f>IF(OR(MIN(F19:F21)&lt;-100000,MAX(F19:F21)&gt;100000),"Warnung","")</f>
        <v/>
      </c>
      <c r="G50" s="185" t="str">
        <f>IF(OR(MIN(G19:G21)&lt;-100000,MAX(G19:G21)&gt;100000),"Warnung","")</f>
        <v/>
      </c>
    </row>
    <row r="51" spans="1:7" s="241" customFormat="1" ht="13" x14ac:dyDescent="0.25">
      <c r="C51" s="94" t="s">
        <v>1074</v>
      </c>
      <c r="D51" s="146"/>
      <c r="E51" s="158"/>
      <c r="F51" s="185" t="str">
        <f>IF(MAX(F22)&gt;100000,"Warnung","")</f>
        <v/>
      </c>
      <c r="G51" s="185" t="str">
        <f>IF(MAX(G22)&gt;100000,"Warnung","")</f>
        <v/>
      </c>
    </row>
    <row r="52" spans="1:7" s="241" customFormat="1" x14ac:dyDescent="0.25"/>
    <row r="53" spans="1:7" s="241" customFormat="1" x14ac:dyDescent="0.25">
      <c r="C53" s="161"/>
      <c r="D53" s="161"/>
      <c r="E53" s="161"/>
    </row>
    <row r="54" spans="1:7" s="241" customFormat="1" x14ac:dyDescent="0.25">
      <c r="C54" s="161"/>
      <c r="D54" s="161"/>
      <c r="E54" s="161"/>
    </row>
    <row r="61" spans="1:7" x14ac:dyDescent="0.25">
      <c r="A61" s="268"/>
    </row>
    <row r="62" spans="1:7" hidden="1" x14ac:dyDescent="0.25">
      <c r="C62" s="4" t="s">
        <v>717</v>
      </c>
      <c r="D62" s="4">
        <f>SUM(F62:G62)</f>
        <v>0</v>
      </c>
      <c r="F62" s="263">
        <f>COUNTA(F19:F22)</f>
        <v>0</v>
      </c>
      <c r="G62" s="263">
        <f>COUNTA(G19:G22)</f>
        <v>0</v>
      </c>
    </row>
    <row r="63" spans="1:7" hidden="1" x14ac:dyDescent="0.25">
      <c r="F63" s="285"/>
    </row>
    <row r="70" spans="2:3" x14ac:dyDescent="0.25">
      <c r="B70" s="221" t="s">
        <v>4</v>
      </c>
      <c r="C70" s="222" t="str">
        <f>L2</f>
        <v>XXXXXX</v>
      </c>
    </row>
    <row r="71" spans="2:3" x14ac:dyDescent="0.25">
      <c r="B71" s="88"/>
      <c r="C71" s="223" t="str">
        <f>L1</f>
        <v>INP05</v>
      </c>
    </row>
    <row r="72" spans="2:3" x14ac:dyDescent="0.25">
      <c r="B72" s="88"/>
      <c r="C72" s="224" t="str">
        <f>L3</f>
        <v>TT.MM.JJJJ</v>
      </c>
    </row>
    <row r="73" spans="2:3" x14ac:dyDescent="0.25">
      <c r="B73" s="88"/>
      <c r="C73" s="225" t="s">
        <v>1162</v>
      </c>
    </row>
    <row r="74" spans="2:3" x14ac:dyDescent="0.25">
      <c r="B74" s="88"/>
      <c r="C74" s="223" t="str">
        <f>F17</f>
        <v>Kol. 01</v>
      </c>
    </row>
    <row r="75" spans="2:3" ht="13" x14ac:dyDescent="0.3">
      <c r="B75" s="88"/>
      <c r="C75" s="226">
        <f>COUNTIF(F49:G49,"ERROR")</f>
        <v>0</v>
      </c>
    </row>
    <row r="76" spans="2:3" ht="13" x14ac:dyDescent="0.3">
      <c r="B76" s="187"/>
      <c r="C76" s="227">
        <f>COUNTIF(F49:G51,"WARNUNG")</f>
        <v>0</v>
      </c>
    </row>
  </sheetData>
  <sheetProtection sheet="1" autoFilter="0"/>
  <hyperlinks>
    <hyperlink ref="F16" location="Note_4.1" display="4.1" xr:uid="{00000000-0004-0000-0400-000000000000}"/>
    <hyperlink ref="G16" location="Note_4.2" display="Note_4.2" xr:uid="{00000000-0004-0000-0400-000001000000}"/>
    <hyperlink ref="D18" location="Note_4.3" display="4.3" xr:uid="{00000000-0004-0000-0400-000002000000}"/>
    <hyperlink ref="D21" location="Note_4.4" display="4.4" xr:uid="{00000000-0004-0000-0400-000003000000}"/>
    <hyperlink ref="D22" location="Note_4.7" display="4.7" xr:uid="{00000000-0004-0000-0400-000004000000}"/>
  </hyperlinks>
  <pageMargins left="0.59055118110236227" right="0.59055118110236227" top="0.59055118110236227" bottom="0.59055118110236227" header="0.31496062992125984" footer="0.31496062992125984"/>
  <pageSetup paperSize="9" scale="69" orientation="landscape" r:id="rId1"/>
  <headerFooter>
    <oddFooter>&amp;L&amp;"Arial,Fett"SNB vertraulich&amp;C&amp;D&amp;RSeite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Q96"/>
  <sheetViews>
    <sheetView showGridLines="0" showRowColHeaders="0" zoomScale="80" zoomScaleNormal="80" workbookViewId="0">
      <pane ySplit="17" topLeftCell="A18" activePane="bottomLeft" state="frozen"/>
      <selection activeCell="S25" sqref="S25"/>
      <selection pane="bottomLeft" activeCell="C18" sqref="C18"/>
    </sheetView>
  </sheetViews>
  <sheetFormatPr baseColWidth="10" defaultColWidth="9.1796875" defaultRowHeight="12.5" x14ac:dyDescent="0.25"/>
  <cols>
    <col min="1" max="1" width="4.7265625" style="191" customWidth="1"/>
    <col min="2" max="2" width="4.7265625" style="326" customWidth="1"/>
    <col min="3" max="3" width="35.7265625" style="191" customWidth="1"/>
    <col min="4" max="4" width="27.7265625" style="191" customWidth="1"/>
    <col min="5" max="7" width="21.7265625" style="191" customWidth="1"/>
    <col min="8" max="8" width="21.7265625" style="327" customWidth="1"/>
    <col min="9" max="9" width="21.7265625" style="191" customWidth="1"/>
    <col min="10" max="10" width="4.7265625" style="191" customWidth="1"/>
    <col min="11" max="11" width="19.7265625" style="191" customWidth="1"/>
    <col min="12" max="12" width="16.7265625" style="191" hidden="1" customWidth="1"/>
    <col min="13" max="15" width="0" style="191" hidden="1" customWidth="1"/>
    <col min="16" max="16" width="15.7265625" style="191" customWidth="1"/>
    <col min="17" max="17" width="24.81640625" style="191" customWidth="1"/>
    <col min="18" max="16384" width="9.1796875" style="191"/>
  </cols>
  <sheetData>
    <row r="1" spans="1:11" ht="21" customHeight="1" x14ac:dyDescent="0.4">
      <c r="D1" s="618" t="s">
        <v>869</v>
      </c>
      <c r="E1" s="178"/>
      <c r="F1" s="366"/>
      <c r="G1" s="366"/>
      <c r="J1" s="14" t="s">
        <v>1</v>
      </c>
      <c r="K1" s="193" t="s">
        <v>880</v>
      </c>
    </row>
    <row r="2" spans="1:11" ht="21" customHeight="1" x14ac:dyDescent="0.35">
      <c r="D2" s="619" t="s">
        <v>662</v>
      </c>
      <c r="E2" s="619"/>
      <c r="F2" s="366"/>
      <c r="G2" s="366"/>
      <c r="J2" s="14" t="s">
        <v>1167</v>
      </c>
      <c r="K2" s="193" t="str">
        <f>Start!H3</f>
        <v>XXXXXX</v>
      </c>
    </row>
    <row r="3" spans="1:11" ht="21" customHeight="1" x14ac:dyDescent="0.35">
      <c r="D3" s="188" t="s">
        <v>1017</v>
      </c>
      <c r="E3" s="371"/>
      <c r="F3" s="366"/>
      <c r="G3" s="366"/>
      <c r="J3" s="14" t="s">
        <v>3</v>
      </c>
      <c r="K3" s="192" t="str">
        <f>Start!H4</f>
        <v>TT.MM.JJJJ</v>
      </c>
    </row>
    <row r="4" spans="1:11" ht="18" customHeight="1" x14ac:dyDescent="0.35">
      <c r="D4" s="371"/>
      <c r="E4" s="371"/>
      <c r="F4" s="366"/>
      <c r="G4" s="366"/>
      <c r="J4" s="14"/>
      <c r="K4" s="219"/>
    </row>
    <row r="5" spans="1:11" ht="35.15" customHeight="1" x14ac:dyDescent="0.25">
      <c r="D5" s="857" t="s">
        <v>1215</v>
      </c>
      <c r="E5" s="857"/>
      <c r="F5" s="857"/>
      <c r="G5" s="857"/>
      <c r="H5" s="857"/>
      <c r="J5" s="14"/>
      <c r="K5" s="219"/>
    </row>
    <row r="6" spans="1:11" ht="35.15" customHeight="1" x14ac:dyDescent="0.25">
      <c r="D6" s="858" t="s">
        <v>901</v>
      </c>
      <c r="E6" s="858"/>
      <c r="F6" s="858"/>
      <c r="G6" s="858"/>
      <c r="H6" s="858"/>
      <c r="J6" s="14"/>
      <c r="K6" s="219"/>
    </row>
    <row r="7" spans="1:11" ht="18" customHeight="1" x14ac:dyDescent="0.25">
      <c r="E7" s="273"/>
      <c r="F7" s="273"/>
      <c r="J7" s="14"/>
      <c r="K7" s="219"/>
    </row>
    <row r="8" spans="1:11" ht="18" customHeight="1" x14ac:dyDescent="0.25">
      <c r="C8" s="270"/>
      <c r="D8" s="273"/>
      <c r="E8" s="273"/>
      <c r="F8" s="273"/>
      <c r="J8" s="14"/>
      <c r="K8" s="219"/>
    </row>
    <row r="9" spans="1:11" ht="18" hidden="1" customHeight="1" x14ac:dyDescent="0.3">
      <c r="C9" s="269"/>
      <c r="D9" s="273"/>
      <c r="E9" s="273"/>
      <c r="F9" s="273"/>
      <c r="G9" s="273"/>
    </row>
    <row r="10" spans="1:11" ht="18" hidden="1" customHeight="1" x14ac:dyDescent="0.25">
      <c r="C10" s="270"/>
      <c r="D10" s="273"/>
      <c r="E10" s="273"/>
      <c r="F10" s="273"/>
      <c r="G10" s="273"/>
    </row>
    <row r="11" spans="1:11" ht="18" hidden="1" customHeight="1" x14ac:dyDescent="0.25">
      <c r="C11" s="271"/>
      <c r="D11" s="645"/>
      <c r="E11" s="645"/>
      <c r="F11" s="645"/>
      <c r="G11" s="645"/>
      <c r="H11" s="287"/>
    </row>
    <row r="12" spans="1:11" ht="18" hidden="1" customHeight="1" x14ac:dyDescent="0.25">
      <c r="C12" s="161"/>
      <c r="D12" s="645"/>
      <c r="E12" s="645"/>
      <c r="F12" s="645"/>
      <c r="G12" s="645"/>
      <c r="I12" s="748"/>
      <c r="J12" s="326"/>
    </row>
    <row r="13" spans="1:11" ht="18" hidden="1" customHeight="1" x14ac:dyDescent="0.25">
      <c r="C13" s="326"/>
      <c r="D13" s="645"/>
      <c r="E13" s="645"/>
      <c r="F13" s="645"/>
      <c r="G13" s="645"/>
      <c r="I13" s="748"/>
      <c r="J13" s="326"/>
    </row>
    <row r="14" spans="1:11" ht="18" hidden="1" customHeight="1" x14ac:dyDescent="0.25">
      <c r="C14" s="326"/>
      <c r="D14" s="326"/>
      <c r="E14" s="326"/>
      <c r="F14" s="326"/>
      <c r="G14" s="326"/>
      <c r="I14" s="326"/>
      <c r="J14" s="326"/>
    </row>
    <row r="15" spans="1:11" ht="41.25" customHeight="1" x14ac:dyDescent="0.25">
      <c r="A15" s="366"/>
      <c r="B15" s="6"/>
      <c r="C15" s="238" t="s">
        <v>881</v>
      </c>
      <c r="D15" s="238" t="s">
        <v>423</v>
      </c>
      <c r="E15" s="238" t="s">
        <v>900</v>
      </c>
      <c r="F15" s="238" t="s">
        <v>882</v>
      </c>
      <c r="G15" s="238" t="s">
        <v>883</v>
      </c>
      <c r="H15" s="859" t="s">
        <v>1085</v>
      </c>
      <c r="I15" s="860"/>
      <c r="J15" s="6"/>
    </row>
    <row r="16" spans="1:11" ht="13" x14ac:dyDescent="0.3">
      <c r="B16" s="7"/>
      <c r="C16" s="861" t="s">
        <v>353</v>
      </c>
      <c r="D16" s="862"/>
      <c r="E16" s="334" t="s">
        <v>993</v>
      </c>
      <c r="F16" s="334" t="s">
        <v>994</v>
      </c>
      <c r="G16" s="334" t="s">
        <v>995</v>
      </c>
      <c r="H16" s="334"/>
      <c r="I16" s="445"/>
      <c r="J16" s="7"/>
    </row>
    <row r="17" spans="1:17" ht="36" customHeight="1" x14ac:dyDescent="0.25">
      <c r="A17" s="326"/>
      <c r="B17" s="8"/>
      <c r="C17" s="451" t="s">
        <v>668</v>
      </c>
      <c r="D17" s="59" t="s">
        <v>669</v>
      </c>
      <c r="E17" s="59" t="s">
        <v>670</v>
      </c>
      <c r="F17" s="59" t="s">
        <v>671</v>
      </c>
      <c r="G17" s="59" t="s">
        <v>676</v>
      </c>
      <c r="H17" s="332" t="s">
        <v>1097</v>
      </c>
      <c r="I17" s="59" t="s">
        <v>677</v>
      </c>
      <c r="J17" s="8"/>
      <c r="P17" s="510" t="s">
        <v>1091</v>
      </c>
      <c r="Q17" s="510" t="s">
        <v>1077</v>
      </c>
    </row>
    <row r="18" spans="1:17" ht="35.15" customHeight="1" thickBot="1" x14ac:dyDescent="0.3">
      <c r="A18" s="326"/>
      <c r="B18" s="5">
        <v>1</v>
      </c>
      <c r="C18" s="335"/>
      <c r="D18" s="335"/>
      <c r="E18" s="10"/>
      <c r="F18" s="519"/>
      <c r="G18" s="337"/>
      <c r="H18" s="346"/>
      <c r="I18" s="58" t="str">
        <f t="shared" ref="I18:I57" si="0">IF(H18="","",LOOKUP(H18,TRUEFALSE_Value,$H$85:$H$86))</f>
        <v/>
      </c>
      <c r="J18" s="5">
        <v>1</v>
      </c>
      <c r="K18" s="326"/>
      <c r="L18" s="326"/>
      <c r="M18" s="326"/>
      <c r="N18" s="303">
        <f>COUNTA(C18:H18)</f>
        <v>0</v>
      </c>
      <c r="O18" s="303"/>
      <c r="P18" s="185" t="str">
        <f>IF(COUNTA(C18:H18)=0,"",IF(AND(COUNTA(C18:H18)&gt;0,COUNTA(C18:H18)&lt;6),"Warnung","OK"))</f>
        <v/>
      </c>
      <c r="Q18" s="185" t="str">
        <f>IF(G18="","",IF(OR(G18&lt;0.1,G18&gt;1),"Warnung",""))</f>
        <v/>
      </c>
    </row>
    <row r="19" spans="1:17" s="339" customFormat="1" ht="35.15" customHeight="1" thickTop="1" thickBot="1" x14ac:dyDescent="0.3">
      <c r="B19" s="5">
        <v>2</v>
      </c>
      <c r="C19" s="335"/>
      <c r="D19" s="335"/>
      <c r="E19" s="10"/>
      <c r="F19" s="519"/>
      <c r="G19" s="337"/>
      <c r="H19" s="346"/>
      <c r="I19" s="58" t="str">
        <f t="shared" si="0"/>
        <v/>
      </c>
      <c r="J19" s="5">
        <v>2</v>
      </c>
      <c r="N19" s="403">
        <f t="shared" ref="N19:N57" si="1">COUNTA(C19:H19)</f>
        <v>0</v>
      </c>
      <c r="P19" s="185" t="str">
        <f t="shared" ref="P19:P57" si="2">IF(COUNTA(C19:H19)=0,"",IF(AND(COUNTA(C19:H19)&gt;0,COUNTA(C19:H19)&lt;6),"Warnung","OK"))</f>
        <v/>
      </c>
      <c r="Q19" s="185" t="str">
        <f t="shared" ref="Q19:Q57" si="3">IF(G19="","",IF(OR(G19&lt;0.1,G19&gt;1),"Warnung",""))</f>
        <v/>
      </c>
    </row>
    <row r="20" spans="1:17" s="339" customFormat="1" ht="35.15" customHeight="1" thickTop="1" thickBot="1" x14ac:dyDescent="0.3">
      <c r="B20" s="5">
        <v>3</v>
      </c>
      <c r="C20" s="335"/>
      <c r="D20" s="335"/>
      <c r="E20" s="10"/>
      <c r="F20" s="519"/>
      <c r="G20" s="337"/>
      <c r="H20" s="346"/>
      <c r="I20" s="58" t="str">
        <f t="shared" si="0"/>
        <v/>
      </c>
      <c r="J20" s="5">
        <v>3</v>
      </c>
      <c r="N20" s="403">
        <f t="shared" si="1"/>
        <v>0</v>
      </c>
      <c r="P20" s="185" t="str">
        <f t="shared" si="2"/>
        <v/>
      </c>
      <c r="Q20" s="185" t="str">
        <f t="shared" si="3"/>
        <v/>
      </c>
    </row>
    <row r="21" spans="1:17" s="339" customFormat="1" ht="35.15" customHeight="1" thickTop="1" thickBot="1" x14ac:dyDescent="0.3">
      <c r="B21" s="5">
        <v>4</v>
      </c>
      <c r="C21" s="335"/>
      <c r="D21" s="335"/>
      <c r="E21" s="10"/>
      <c r="F21" s="519"/>
      <c r="G21" s="337"/>
      <c r="H21" s="346"/>
      <c r="I21" s="58" t="str">
        <f t="shared" si="0"/>
        <v/>
      </c>
      <c r="J21" s="5">
        <v>4</v>
      </c>
      <c r="N21" s="403">
        <f t="shared" si="1"/>
        <v>0</v>
      </c>
      <c r="P21" s="185" t="str">
        <f t="shared" si="2"/>
        <v/>
      </c>
      <c r="Q21" s="185" t="str">
        <f t="shared" si="3"/>
        <v/>
      </c>
    </row>
    <row r="22" spans="1:17" s="339" customFormat="1" ht="35.15" customHeight="1" thickTop="1" thickBot="1" x14ac:dyDescent="0.3">
      <c r="B22" s="5">
        <v>5</v>
      </c>
      <c r="C22" s="335"/>
      <c r="D22" s="335"/>
      <c r="E22" s="10"/>
      <c r="F22" s="519"/>
      <c r="G22" s="337"/>
      <c r="H22" s="346"/>
      <c r="I22" s="58" t="str">
        <f t="shared" si="0"/>
        <v/>
      </c>
      <c r="J22" s="5">
        <v>5</v>
      </c>
      <c r="N22" s="403">
        <f t="shared" si="1"/>
        <v>0</v>
      </c>
      <c r="P22" s="185" t="str">
        <f t="shared" si="2"/>
        <v/>
      </c>
      <c r="Q22" s="185" t="str">
        <f t="shared" si="3"/>
        <v/>
      </c>
    </row>
    <row r="23" spans="1:17" s="339" customFormat="1" ht="35.15" customHeight="1" thickTop="1" thickBot="1" x14ac:dyDescent="0.3">
      <c r="B23" s="5">
        <v>6</v>
      </c>
      <c r="C23" s="335"/>
      <c r="D23" s="335"/>
      <c r="E23" s="10"/>
      <c r="F23" s="519"/>
      <c r="G23" s="337"/>
      <c r="H23" s="346"/>
      <c r="I23" s="58" t="str">
        <f t="shared" si="0"/>
        <v/>
      </c>
      <c r="J23" s="5">
        <v>6</v>
      </c>
      <c r="N23" s="403">
        <f t="shared" si="1"/>
        <v>0</v>
      </c>
      <c r="P23" s="185" t="str">
        <f t="shared" si="2"/>
        <v/>
      </c>
      <c r="Q23" s="185" t="str">
        <f t="shared" si="3"/>
        <v/>
      </c>
    </row>
    <row r="24" spans="1:17" s="339" customFormat="1" ht="35.15" customHeight="1" thickTop="1" thickBot="1" x14ac:dyDescent="0.3">
      <c r="B24" s="5">
        <v>7</v>
      </c>
      <c r="C24" s="335"/>
      <c r="D24" s="335"/>
      <c r="E24" s="10"/>
      <c r="F24" s="519"/>
      <c r="G24" s="337"/>
      <c r="H24" s="346"/>
      <c r="I24" s="58" t="str">
        <f t="shared" si="0"/>
        <v/>
      </c>
      <c r="J24" s="5">
        <v>7</v>
      </c>
      <c r="N24" s="403">
        <f t="shared" si="1"/>
        <v>0</v>
      </c>
      <c r="P24" s="185" t="str">
        <f t="shared" si="2"/>
        <v/>
      </c>
      <c r="Q24" s="185" t="str">
        <f t="shared" si="3"/>
        <v/>
      </c>
    </row>
    <row r="25" spans="1:17" s="339" customFormat="1" ht="35.15" customHeight="1" thickTop="1" thickBot="1" x14ac:dyDescent="0.3">
      <c r="B25" s="5">
        <v>8</v>
      </c>
      <c r="C25" s="335"/>
      <c r="D25" s="335"/>
      <c r="E25" s="10"/>
      <c r="F25" s="519"/>
      <c r="G25" s="337"/>
      <c r="H25" s="346"/>
      <c r="I25" s="58" t="str">
        <f t="shared" si="0"/>
        <v/>
      </c>
      <c r="J25" s="5">
        <v>8</v>
      </c>
      <c r="N25" s="403">
        <f t="shared" si="1"/>
        <v>0</v>
      </c>
      <c r="P25" s="185" t="str">
        <f t="shared" si="2"/>
        <v/>
      </c>
      <c r="Q25" s="185" t="str">
        <f t="shared" si="3"/>
        <v/>
      </c>
    </row>
    <row r="26" spans="1:17" s="339" customFormat="1" ht="35.15" customHeight="1" thickTop="1" thickBot="1" x14ac:dyDescent="0.3">
      <c r="B26" s="5">
        <v>9</v>
      </c>
      <c r="C26" s="335"/>
      <c r="D26" s="335"/>
      <c r="E26" s="10"/>
      <c r="F26" s="519"/>
      <c r="G26" s="337"/>
      <c r="H26" s="346"/>
      <c r="I26" s="58" t="str">
        <f t="shared" si="0"/>
        <v/>
      </c>
      <c r="J26" s="5">
        <v>9</v>
      </c>
      <c r="N26" s="403">
        <f t="shared" si="1"/>
        <v>0</v>
      </c>
      <c r="P26" s="185" t="str">
        <f t="shared" si="2"/>
        <v/>
      </c>
      <c r="Q26" s="185" t="str">
        <f t="shared" si="3"/>
        <v/>
      </c>
    </row>
    <row r="27" spans="1:17" s="339" customFormat="1" ht="35.15" customHeight="1" thickTop="1" thickBot="1" x14ac:dyDescent="0.3">
      <c r="B27" s="5">
        <v>10</v>
      </c>
      <c r="C27" s="335"/>
      <c r="D27" s="335"/>
      <c r="E27" s="10"/>
      <c r="F27" s="519"/>
      <c r="G27" s="337"/>
      <c r="H27" s="346"/>
      <c r="I27" s="58" t="str">
        <f t="shared" si="0"/>
        <v/>
      </c>
      <c r="J27" s="5">
        <v>10</v>
      </c>
      <c r="N27" s="403">
        <f t="shared" si="1"/>
        <v>0</v>
      </c>
      <c r="P27" s="185" t="str">
        <f t="shared" si="2"/>
        <v/>
      </c>
      <c r="Q27" s="185" t="str">
        <f t="shared" si="3"/>
        <v/>
      </c>
    </row>
    <row r="28" spans="1:17" s="339" customFormat="1" ht="35.15" customHeight="1" thickTop="1" thickBot="1" x14ac:dyDescent="0.3">
      <c r="B28" s="5">
        <v>11</v>
      </c>
      <c r="C28" s="335"/>
      <c r="D28" s="335"/>
      <c r="E28" s="10"/>
      <c r="F28" s="519"/>
      <c r="G28" s="337"/>
      <c r="H28" s="346"/>
      <c r="I28" s="58" t="str">
        <f t="shared" si="0"/>
        <v/>
      </c>
      <c r="J28" s="5">
        <v>11</v>
      </c>
      <c r="N28" s="403">
        <f t="shared" si="1"/>
        <v>0</v>
      </c>
      <c r="P28" s="185" t="str">
        <f t="shared" si="2"/>
        <v/>
      </c>
      <c r="Q28" s="185" t="str">
        <f t="shared" si="3"/>
        <v/>
      </c>
    </row>
    <row r="29" spans="1:17" s="339" customFormat="1" ht="35.15" customHeight="1" thickTop="1" thickBot="1" x14ac:dyDescent="0.3">
      <c r="B29" s="5">
        <v>12</v>
      </c>
      <c r="C29" s="335"/>
      <c r="D29" s="335"/>
      <c r="E29" s="10"/>
      <c r="F29" s="519"/>
      <c r="G29" s="337"/>
      <c r="H29" s="346"/>
      <c r="I29" s="58" t="str">
        <f t="shared" si="0"/>
        <v/>
      </c>
      <c r="J29" s="5">
        <v>12</v>
      </c>
      <c r="N29" s="403">
        <f t="shared" si="1"/>
        <v>0</v>
      </c>
      <c r="P29" s="185" t="str">
        <f t="shared" si="2"/>
        <v/>
      </c>
      <c r="Q29" s="185" t="str">
        <f t="shared" si="3"/>
        <v/>
      </c>
    </row>
    <row r="30" spans="1:17" s="339" customFormat="1" ht="35.15" customHeight="1" thickTop="1" thickBot="1" x14ac:dyDescent="0.3">
      <c r="B30" s="5">
        <v>13</v>
      </c>
      <c r="C30" s="335"/>
      <c r="D30" s="335"/>
      <c r="E30" s="10"/>
      <c r="F30" s="519"/>
      <c r="G30" s="337"/>
      <c r="H30" s="346"/>
      <c r="I30" s="58" t="str">
        <f t="shared" si="0"/>
        <v/>
      </c>
      <c r="J30" s="5">
        <v>13</v>
      </c>
      <c r="N30" s="403">
        <f t="shared" si="1"/>
        <v>0</v>
      </c>
      <c r="P30" s="185" t="str">
        <f t="shared" si="2"/>
        <v/>
      </c>
      <c r="Q30" s="185" t="str">
        <f t="shared" si="3"/>
        <v/>
      </c>
    </row>
    <row r="31" spans="1:17" s="339" customFormat="1" ht="35.15" customHeight="1" thickTop="1" thickBot="1" x14ac:dyDescent="0.3">
      <c r="B31" s="5">
        <v>14</v>
      </c>
      <c r="C31" s="335"/>
      <c r="D31" s="335"/>
      <c r="E31" s="10"/>
      <c r="F31" s="519"/>
      <c r="G31" s="337"/>
      <c r="H31" s="346"/>
      <c r="I31" s="58" t="str">
        <f t="shared" si="0"/>
        <v/>
      </c>
      <c r="J31" s="5">
        <v>14</v>
      </c>
      <c r="N31" s="403">
        <f t="shared" si="1"/>
        <v>0</v>
      </c>
      <c r="P31" s="185" t="str">
        <f t="shared" si="2"/>
        <v/>
      </c>
      <c r="Q31" s="185" t="str">
        <f t="shared" si="3"/>
        <v/>
      </c>
    </row>
    <row r="32" spans="1:17" s="339" customFormat="1" ht="35.15" customHeight="1" thickTop="1" thickBot="1" x14ac:dyDescent="0.3">
      <c r="B32" s="5">
        <v>15</v>
      </c>
      <c r="C32" s="335"/>
      <c r="D32" s="335"/>
      <c r="E32" s="10"/>
      <c r="F32" s="519"/>
      <c r="G32" s="337"/>
      <c r="H32" s="346"/>
      <c r="I32" s="58" t="str">
        <f t="shared" si="0"/>
        <v/>
      </c>
      <c r="J32" s="5">
        <v>15</v>
      </c>
      <c r="N32" s="403">
        <f t="shared" si="1"/>
        <v>0</v>
      </c>
      <c r="P32" s="185" t="str">
        <f t="shared" si="2"/>
        <v/>
      </c>
      <c r="Q32" s="185" t="str">
        <f t="shared" si="3"/>
        <v/>
      </c>
    </row>
    <row r="33" spans="2:17" s="339" customFormat="1" ht="35.15" customHeight="1" thickTop="1" thickBot="1" x14ac:dyDescent="0.3">
      <c r="B33" s="5">
        <v>16</v>
      </c>
      <c r="C33" s="335"/>
      <c r="D33" s="335"/>
      <c r="E33" s="10"/>
      <c r="F33" s="519"/>
      <c r="G33" s="337"/>
      <c r="H33" s="346"/>
      <c r="I33" s="58" t="str">
        <f t="shared" si="0"/>
        <v/>
      </c>
      <c r="J33" s="5">
        <v>16</v>
      </c>
      <c r="N33" s="403">
        <f t="shared" si="1"/>
        <v>0</v>
      </c>
      <c r="P33" s="185" t="str">
        <f t="shared" si="2"/>
        <v/>
      </c>
      <c r="Q33" s="185" t="str">
        <f t="shared" si="3"/>
        <v/>
      </c>
    </row>
    <row r="34" spans="2:17" s="339" customFormat="1" ht="35.15" customHeight="1" thickTop="1" thickBot="1" x14ac:dyDescent="0.3">
      <c r="B34" s="5">
        <v>17</v>
      </c>
      <c r="C34" s="335"/>
      <c r="D34" s="335"/>
      <c r="E34" s="10"/>
      <c r="F34" s="519"/>
      <c r="G34" s="337"/>
      <c r="H34" s="346"/>
      <c r="I34" s="58" t="str">
        <f t="shared" si="0"/>
        <v/>
      </c>
      <c r="J34" s="5">
        <v>17</v>
      </c>
      <c r="N34" s="403">
        <f t="shared" si="1"/>
        <v>0</v>
      </c>
      <c r="P34" s="185" t="str">
        <f t="shared" si="2"/>
        <v/>
      </c>
      <c r="Q34" s="185" t="str">
        <f t="shared" si="3"/>
        <v/>
      </c>
    </row>
    <row r="35" spans="2:17" s="339" customFormat="1" ht="35.15" customHeight="1" thickTop="1" thickBot="1" x14ac:dyDescent="0.3">
      <c r="B35" s="5">
        <v>18</v>
      </c>
      <c r="C35" s="335"/>
      <c r="D35" s="335"/>
      <c r="E35" s="10"/>
      <c r="F35" s="519"/>
      <c r="G35" s="337"/>
      <c r="H35" s="346"/>
      <c r="I35" s="58" t="str">
        <f t="shared" si="0"/>
        <v/>
      </c>
      <c r="J35" s="5">
        <v>18</v>
      </c>
      <c r="N35" s="403">
        <f t="shared" si="1"/>
        <v>0</v>
      </c>
      <c r="P35" s="185" t="str">
        <f t="shared" si="2"/>
        <v/>
      </c>
      <c r="Q35" s="185" t="str">
        <f t="shared" si="3"/>
        <v/>
      </c>
    </row>
    <row r="36" spans="2:17" s="339" customFormat="1" ht="35.15" customHeight="1" thickTop="1" thickBot="1" x14ac:dyDescent="0.3">
      <c r="B36" s="5">
        <v>19</v>
      </c>
      <c r="C36" s="335"/>
      <c r="D36" s="335"/>
      <c r="E36" s="10"/>
      <c r="F36" s="519"/>
      <c r="G36" s="337"/>
      <c r="H36" s="346"/>
      <c r="I36" s="58" t="str">
        <f t="shared" si="0"/>
        <v/>
      </c>
      <c r="J36" s="5">
        <v>19</v>
      </c>
      <c r="N36" s="403">
        <f t="shared" si="1"/>
        <v>0</v>
      </c>
      <c r="P36" s="185" t="str">
        <f t="shared" si="2"/>
        <v/>
      </c>
      <c r="Q36" s="185" t="str">
        <f t="shared" si="3"/>
        <v/>
      </c>
    </row>
    <row r="37" spans="2:17" s="339" customFormat="1" ht="35.15" customHeight="1" thickTop="1" thickBot="1" x14ac:dyDescent="0.3">
      <c r="B37" s="5">
        <v>20</v>
      </c>
      <c r="C37" s="335"/>
      <c r="D37" s="335"/>
      <c r="E37" s="10"/>
      <c r="F37" s="519"/>
      <c r="G37" s="337"/>
      <c r="H37" s="346"/>
      <c r="I37" s="58" t="str">
        <f t="shared" si="0"/>
        <v/>
      </c>
      <c r="J37" s="5">
        <v>20</v>
      </c>
      <c r="N37" s="403">
        <f t="shared" si="1"/>
        <v>0</v>
      </c>
      <c r="P37" s="185" t="str">
        <f t="shared" si="2"/>
        <v/>
      </c>
      <c r="Q37" s="185" t="str">
        <f t="shared" si="3"/>
        <v/>
      </c>
    </row>
    <row r="38" spans="2:17" s="339" customFormat="1" ht="35.15" customHeight="1" thickTop="1" thickBot="1" x14ac:dyDescent="0.3">
      <c r="B38" s="5">
        <v>21</v>
      </c>
      <c r="C38" s="335"/>
      <c r="D38" s="335"/>
      <c r="E38" s="10"/>
      <c r="F38" s="519"/>
      <c r="G38" s="337"/>
      <c r="H38" s="346"/>
      <c r="I38" s="58" t="str">
        <f t="shared" si="0"/>
        <v/>
      </c>
      <c r="J38" s="5">
        <v>21</v>
      </c>
      <c r="N38" s="403">
        <f t="shared" si="1"/>
        <v>0</v>
      </c>
      <c r="P38" s="185" t="str">
        <f t="shared" si="2"/>
        <v/>
      </c>
      <c r="Q38" s="185" t="str">
        <f t="shared" si="3"/>
        <v/>
      </c>
    </row>
    <row r="39" spans="2:17" s="339" customFormat="1" ht="35.15" customHeight="1" thickTop="1" thickBot="1" x14ac:dyDescent="0.3">
      <c r="B39" s="5">
        <v>22</v>
      </c>
      <c r="C39" s="335"/>
      <c r="D39" s="335"/>
      <c r="E39" s="10"/>
      <c r="F39" s="519"/>
      <c r="G39" s="337"/>
      <c r="H39" s="346"/>
      <c r="I39" s="58" t="str">
        <f t="shared" si="0"/>
        <v/>
      </c>
      <c r="J39" s="5">
        <v>22</v>
      </c>
      <c r="N39" s="403">
        <f t="shared" si="1"/>
        <v>0</v>
      </c>
      <c r="P39" s="185" t="str">
        <f t="shared" si="2"/>
        <v/>
      </c>
      <c r="Q39" s="185" t="str">
        <f t="shared" si="3"/>
        <v/>
      </c>
    </row>
    <row r="40" spans="2:17" s="339" customFormat="1" ht="35.15" customHeight="1" thickTop="1" thickBot="1" x14ac:dyDescent="0.3">
      <c r="B40" s="5">
        <v>23</v>
      </c>
      <c r="C40" s="335"/>
      <c r="D40" s="335"/>
      <c r="E40" s="10"/>
      <c r="F40" s="519"/>
      <c r="G40" s="337"/>
      <c r="H40" s="346"/>
      <c r="I40" s="58" t="str">
        <f t="shared" si="0"/>
        <v/>
      </c>
      <c r="J40" s="5">
        <v>23</v>
      </c>
      <c r="N40" s="403">
        <f t="shared" si="1"/>
        <v>0</v>
      </c>
      <c r="P40" s="185" t="str">
        <f t="shared" si="2"/>
        <v/>
      </c>
      <c r="Q40" s="185" t="str">
        <f t="shared" si="3"/>
        <v/>
      </c>
    </row>
    <row r="41" spans="2:17" s="339" customFormat="1" ht="35.15" customHeight="1" thickTop="1" thickBot="1" x14ac:dyDescent="0.3">
      <c r="B41" s="5">
        <v>24</v>
      </c>
      <c r="C41" s="335"/>
      <c r="D41" s="335"/>
      <c r="E41" s="10"/>
      <c r="F41" s="519"/>
      <c r="G41" s="337"/>
      <c r="H41" s="346"/>
      <c r="I41" s="58" t="str">
        <f t="shared" si="0"/>
        <v/>
      </c>
      <c r="J41" s="5">
        <v>24</v>
      </c>
      <c r="N41" s="403">
        <f t="shared" si="1"/>
        <v>0</v>
      </c>
      <c r="P41" s="185" t="str">
        <f t="shared" si="2"/>
        <v/>
      </c>
      <c r="Q41" s="185" t="str">
        <f t="shared" si="3"/>
        <v/>
      </c>
    </row>
    <row r="42" spans="2:17" s="339" customFormat="1" ht="35.15" customHeight="1" thickTop="1" thickBot="1" x14ac:dyDescent="0.3">
      <c r="B42" s="5">
        <v>25</v>
      </c>
      <c r="C42" s="335"/>
      <c r="D42" s="335"/>
      <c r="E42" s="10"/>
      <c r="F42" s="519"/>
      <c r="G42" s="337"/>
      <c r="H42" s="346"/>
      <c r="I42" s="58" t="str">
        <f t="shared" si="0"/>
        <v/>
      </c>
      <c r="J42" s="5">
        <v>25</v>
      </c>
      <c r="N42" s="403">
        <f t="shared" si="1"/>
        <v>0</v>
      </c>
      <c r="P42" s="185" t="str">
        <f t="shared" si="2"/>
        <v/>
      </c>
      <c r="Q42" s="185" t="str">
        <f t="shared" si="3"/>
        <v/>
      </c>
    </row>
    <row r="43" spans="2:17" s="339" customFormat="1" ht="35.15" customHeight="1" thickTop="1" thickBot="1" x14ac:dyDescent="0.3">
      <c r="B43" s="5">
        <v>26</v>
      </c>
      <c r="C43" s="335"/>
      <c r="D43" s="335"/>
      <c r="E43" s="10"/>
      <c r="F43" s="519"/>
      <c r="G43" s="337"/>
      <c r="H43" s="346"/>
      <c r="I43" s="58" t="str">
        <f t="shared" si="0"/>
        <v/>
      </c>
      <c r="J43" s="5">
        <v>26</v>
      </c>
      <c r="N43" s="403">
        <f t="shared" si="1"/>
        <v>0</v>
      </c>
      <c r="P43" s="185" t="str">
        <f t="shared" si="2"/>
        <v/>
      </c>
      <c r="Q43" s="185" t="str">
        <f t="shared" si="3"/>
        <v/>
      </c>
    </row>
    <row r="44" spans="2:17" s="339" customFormat="1" ht="35.15" customHeight="1" thickTop="1" thickBot="1" x14ac:dyDescent="0.3">
      <c r="B44" s="5">
        <v>27</v>
      </c>
      <c r="C44" s="335"/>
      <c r="D44" s="335"/>
      <c r="E44" s="10"/>
      <c r="F44" s="519"/>
      <c r="G44" s="337"/>
      <c r="H44" s="346"/>
      <c r="I44" s="58" t="str">
        <f t="shared" si="0"/>
        <v/>
      </c>
      <c r="J44" s="5">
        <v>27</v>
      </c>
      <c r="N44" s="403">
        <f t="shared" si="1"/>
        <v>0</v>
      </c>
      <c r="P44" s="185" t="str">
        <f t="shared" si="2"/>
        <v/>
      </c>
      <c r="Q44" s="185" t="str">
        <f t="shared" si="3"/>
        <v/>
      </c>
    </row>
    <row r="45" spans="2:17" s="339" customFormat="1" ht="35.15" customHeight="1" thickTop="1" thickBot="1" x14ac:dyDescent="0.3">
      <c r="B45" s="5">
        <v>28</v>
      </c>
      <c r="C45" s="335"/>
      <c r="D45" s="335"/>
      <c r="E45" s="10"/>
      <c r="F45" s="519"/>
      <c r="G45" s="337"/>
      <c r="H45" s="346"/>
      <c r="I45" s="58" t="str">
        <f t="shared" si="0"/>
        <v/>
      </c>
      <c r="J45" s="5">
        <v>28</v>
      </c>
      <c r="N45" s="403">
        <f t="shared" si="1"/>
        <v>0</v>
      </c>
      <c r="P45" s="185" t="str">
        <f t="shared" si="2"/>
        <v/>
      </c>
      <c r="Q45" s="185" t="str">
        <f t="shared" si="3"/>
        <v/>
      </c>
    </row>
    <row r="46" spans="2:17" s="339" customFormat="1" ht="35.15" customHeight="1" thickTop="1" thickBot="1" x14ac:dyDescent="0.3">
      <c r="B46" s="5">
        <v>29</v>
      </c>
      <c r="C46" s="335"/>
      <c r="D46" s="335"/>
      <c r="E46" s="10"/>
      <c r="F46" s="519"/>
      <c r="G46" s="337"/>
      <c r="H46" s="346"/>
      <c r="I46" s="58" t="str">
        <f t="shared" si="0"/>
        <v/>
      </c>
      <c r="J46" s="5">
        <v>29</v>
      </c>
      <c r="N46" s="403">
        <f t="shared" si="1"/>
        <v>0</v>
      </c>
      <c r="P46" s="185" t="str">
        <f t="shared" si="2"/>
        <v/>
      </c>
      <c r="Q46" s="185" t="str">
        <f t="shared" si="3"/>
        <v/>
      </c>
    </row>
    <row r="47" spans="2:17" s="339" customFormat="1" ht="35.15" customHeight="1" thickTop="1" thickBot="1" x14ac:dyDescent="0.3">
      <c r="B47" s="5">
        <v>30</v>
      </c>
      <c r="C47" s="335"/>
      <c r="D47" s="335"/>
      <c r="E47" s="10"/>
      <c r="F47" s="519"/>
      <c r="G47" s="337"/>
      <c r="H47" s="346"/>
      <c r="I47" s="58" t="str">
        <f t="shared" si="0"/>
        <v/>
      </c>
      <c r="J47" s="5">
        <v>30</v>
      </c>
      <c r="N47" s="403">
        <f t="shared" si="1"/>
        <v>0</v>
      </c>
      <c r="P47" s="185" t="str">
        <f t="shared" si="2"/>
        <v/>
      </c>
      <c r="Q47" s="185" t="str">
        <f t="shared" si="3"/>
        <v/>
      </c>
    </row>
    <row r="48" spans="2:17" s="339" customFormat="1" ht="35.15" customHeight="1" thickTop="1" thickBot="1" x14ac:dyDescent="0.3">
      <c r="B48" s="5">
        <v>31</v>
      </c>
      <c r="C48" s="335"/>
      <c r="D48" s="335"/>
      <c r="E48" s="10"/>
      <c r="F48" s="519"/>
      <c r="G48" s="337"/>
      <c r="H48" s="346"/>
      <c r="I48" s="58" t="str">
        <f t="shared" si="0"/>
        <v/>
      </c>
      <c r="J48" s="5">
        <v>31</v>
      </c>
      <c r="N48" s="403">
        <f t="shared" si="1"/>
        <v>0</v>
      </c>
      <c r="P48" s="185" t="str">
        <f t="shared" si="2"/>
        <v/>
      </c>
      <c r="Q48" s="185" t="str">
        <f t="shared" si="3"/>
        <v/>
      </c>
    </row>
    <row r="49" spans="1:17" s="339" customFormat="1" ht="35.15" customHeight="1" thickTop="1" thickBot="1" x14ac:dyDescent="0.3">
      <c r="B49" s="5">
        <v>32</v>
      </c>
      <c r="C49" s="335"/>
      <c r="D49" s="335"/>
      <c r="E49" s="10"/>
      <c r="F49" s="519"/>
      <c r="G49" s="337"/>
      <c r="H49" s="346"/>
      <c r="I49" s="58" t="str">
        <f t="shared" si="0"/>
        <v/>
      </c>
      <c r="J49" s="5">
        <v>32</v>
      </c>
      <c r="N49" s="403">
        <f t="shared" si="1"/>
        <v>0</v>
      </c>
      <c r="P49" s="185" t="str">
        <f t="shared" si="2"/>
        <v/>
      </c>
      <c r="Q49" s="185" t="str">
        <f t="shared" si="3"/>
        <v/>
      </c>
    </row>
    <row r="50" spans="1:17" s="339" customFormat="1" ht="35.15" customHeight="1" thickTop="1" thickBot="1" x14ac:dyDescent="0.3">
      <c r="B50" s="5">
        <v>33</v>
      </c>
      <c r="C50" s="335"/>
      <c r="D50" s="335"/>
      <c r="E50" s="10"/>
      <c r="F50" s="519"/>
      <c r="G50" s="337"/>
      <c r="H50" s="346"/>
      <c r="I50" s="58" t="str">
        <f t="shared" si="0"/>
        <v/>
      </c>
      <c r="J50" s="5">
        <v>33</v>
      </c>
      <c r="N50" s="403">
        <f t="shared" si="1"/>
        <v>0</v>
      </c>
      <c r="P50" s="185" t="str">
        <f t="shared" si="2"/>
        <v/>
      </c>
      <c r="Q50" s="185" t="str">
        <f t="shared" si="3"/>
        <v/>
      </c>
    </row>
    <row r="51" spans="1:17" s="339" customFormat="1" ht="35.15" customHeight="1" thickTop="1" thickBot="1" x14ac:dyDescent="0.3">
      <c r="B51" s="5">
        <v>34</v>
      </c>
      <c r="C51" s="335"/>
      <c r="D51" s="335"/>
      <c r="E51" s="10"/>
      <c r="F51" s="519"/>
      <c r="G51" s="337"/>
      <c r="H51" s="346"/>
      <c r="I51" s="58" t="str">
        <f t="shared" si="0"/>
        <v/>
      </c>
      <c r="J51" s="5">
        <v>34</v>
      </c>
      <c r="N51" s="403">
        <f t="shared" si="1"/>
        <v>0</v>
      </c>
      <c r="P51" s="185" t="str">
        <f t="shared" si="2"/>
        <v/>
      </c>
      <c r="Q51" s="185" t="str">
        <f t="shared" si="3"/>
        <v/>
      </c>
    </row>
    <row r="52" spans="1:17" s="339" customFormat="1" ht="35.15" customHeight="1" thickTop="1" thickBot="1" x14ac:dyDescent="0.3">
      <c r="B52" s="5">
        <v>35</v>
      </c>
      <c r="C52" s="335"/>
      <c r="D52" s="335"/>
      <c r="E52" s="10"/>
      <c r="F52" s="519"/>
      <c r="G52" s="337"/>
      <c r="H52" s="346"/>
      <c r="I52" s="58" t="str">
        <f t="shared" si="0"/>
        <v/>
      </c>
      <c r="J52" s="5">
        <v>35</v>
      </c>
      <c r="N52" s="403">
        <f t="shared" si="1"/>
        <v>0</v>
      </c>
      <c r="P52" s="185" t="str">
        <f t="shared" si="2"/>
        <v/>
      </c>
      <c r="Q52" s="185" t="str">
        <f t="shared" si="3"/>
        <v/>
      </c>
    </row>
    <row r="53" spans="1:17" s="339" customFormat="1" ht="35.15" customHeight="1" thickTop="1" thickBot="1" x14ac:dyDescent="0.3">
      <c r="B53" s="5">
        <v>36</v>
      </c>
      <c r="C53" s="335"/>
      <c r="D53" s="335"/>
      <c r="E53" s="10"/>
      <c r="F53" s="519"/>
      <c r="G53" s="337"/>
      <c r="H53" s="346"/>
      <c r="I53" s="58" t="str">
        <f t="shared" si="0"/>
        <v/>
      </c>
      <c r="J53" s="5">
        <v>36</v>
      </c>
      <c r="N53" s="403">
        <f t="shared" si="1"/>
        <v>0</v>
      </c>
      <c r="P53" s="185" t="str">
        <f t="shared" si="2"/>
        <v/>
      </c>
      <c r="Q53" s="185" t="str">
        <f t="shared" si="3"/>
        <v/>
      </c>
    </row>
    <row r="54" spans="1:17" s="339" customFormat="1" ht="35.15" customHeight="1" thickTop="1" thickBot="1" x14ac:dyDescent="0.3">
      <c r="B54" s="5">
        <v>37</v>
      </c>
      <c r="C54" s="335"/>
      <c r="D54" s="335"/>
      <c r="E54" s="10"/>
      <c r="F54" s="519"/>
      <c r="G54" s="337"/>
      <c r="H54" s="346"/>
      <c r="I54" s="58" t="str">
        <f t="shared" si="0"/>
        <v/>
      </c>
      <c r="J54" s="5">
        <v>37</v>
      </c>
      <c r="N54" s="403">
        <f t="shared" si="1"/>
        <v>0</v>
      </c>
      <c r="P54" s="185" t="str">
        <f t="shared" si="2"/>
        <v/>
      </c>
      <c r="Q54" s="185" t="str">
        <f t="shared" si="3"/>
        <v/>
      </c>
    </row>
    <row r="55" spans="1:17" s="339" customFormat="1" ht="35.15" customHeight="1" thickTop="1" thickBot="1" x14ac:dyDescent="0.3">
      <c r="B55" s="5">
        <v>38</v>
      </c>
      <c r="C55" s="335"/>
      <c r="D55" s="335"/>
      <c r="E55" s="10"/>
      <c r="F55" s="519"/>
      <c r="G55" s="337"/>
      <c r="H55" s="346"/>
      <c r="I55" s="58" t="str">
        <f t="shared" si="0"/>
        <v/>
      </c>
      <c r="J55" s="5">
        <v>38</v>
      </c>
      <c r="N55" s="403">
        <f t="shared" si="1"/>
        <v>0</v>
      </c>
      <c r="P55" s="185" t="str">
        <f t="shared" si="2"/>
        <v/>
      </c>
      <c r="Q55" s="185" t="str">
        <f t="shared" si="3"/>
        <v/>
      </c>
    </row>
    <row r="56" spans="1:17" s="339" customFormat="1" ht="35.15" customHeight="1" thickTop="1" thickBot="1" x14ac:dyDescent="0.3">
      <c r="B56" s="5">
        <v>39</v>
      </c>
      <c r="C56" s="335"/>
      <c r="D56" s="335"/>
      <c r="E56" s="10"/>
      <c r="F56" s="519"/>
      <c r="G56" s="337"/>
      <c r="H56" s="346"/>
      <c r="I56" s="58" t="str">
        <f t="shared" si="0"/>
        <v/>
      </c>
      <c r="J56" s="5">
        <v>39</v>
      </c>
      <c r="N56" s="403">
        <f t="shared" si="1"/>
        <v>0</v>
      </c>
      <c r="P56" s="185" t="str">
        <f t="shared" si="2"/>
        <v/>
      </c>
      <c r="Q56" s="185" t="str">
        <f t="shared" si="3"/>
        <v/>
      </c>
    </row>
    <row r="57" spans="1:17" s="339" customFormat="1" ht="35.15" customHeight="1" thickTop="1" thickBot="1" x14ac:dyDescent="0.3">
      <c r="B57" s="5">
        <v>40</v>
      </c>
      <c r="C57" s="335"/>
      <c r="D57" s="335"/>
      <c r="E57" s="10"/>
      <c r="F57" s="519"/>
      <c r="G57" s="337"/>
      <c r="H57" s="346"/>
      <c r="I57" s="58" t="str">
        <f t="shared" si="0"/>
        <v/>
      </c>
      <c r="J57" s="5">
        <v>40</v>
      </c>
      <c r="N57" s="403">
        <f t="shared" si="1"/>
        <v>0</v>
      </c>
      <c r="P57" s="185" t="str">
        <f t="shared" si="2"/>
        <v/>
      </c>
      <c r="Q57" s="185" t="str">
        <f t="shared" si="3"/>
        <v/>
      </c>
    </row>
    <row r="58" spans="1:17" ht="6" customHeight="1" thickTop="1" x14ac:dyDescent="0.25">
      <c r="A58" s="81"/>
      <c r="B58" s="347"/>
      <c r="C58" s="348"/>
      <c r="D58" s="349"/>
      <c r="E58" s="348"/>
      <c r="F58" s="348"/>
      <c r="G58" s="348"/>
      <c r="H58" s="348"/>
      <c r="I58" s="348"/>
      <c r="J58" s="348"/>
      <c r="K58" s="326"/>
      <c r="L58" s="326"/>
      <c r="M58" s="326"/>
      <c r="P58" s="506"/>
    </row>
    <row r="59" spans="1:17" ht="16" customHeight="1" x14ac:dyDescent="0.25">
      <c r="A59" s="81"/>
      <c r="B59" s="81"/>
      <c r="C59" s="204" t="str">
        <f>"Version: "&amp;D93</f>
        <v>Version: 1.00.D0</v>
      </c>
      <c r="D59" s="161"/>
      <c r="E59" s="326"/>
      <c r="F59" s="326"/>
      <c r="G59" s="326"/>
      <c r="I59" s="326"/>
      <c r="J59" s="326" t="s">
        <v>367</v>
      </c>
      <c r="K59" s="326"/>
      <c r="L59" s="326"/>
      <c r="M59" s="326"/>
    </row>
    <row r="60" spans="1:17" ht="16" customHeight="1" x14ac:dyDescent="0.25">
      <c r="A60" s="81"/>
      <c r="B60" s="81"/>
      <c r="C60" s="326"/>
      <c r="D60" s="161"/>
      <c r="E60" s="326"/>
      <c r="F60" s="326"/>
      <c r="G60" s="326"/>
      <c r="I60" s="326"/>
      <c r="J60" s="326"/>
      <c r="K60" s="326"/>
      <c r="L60" s="326"/>
      <c r="M60" s="326"/>
      <c r="N60" s="191">
        <f>SUM(N18:N57)</f>
        <v>0</v>
      </c>
      <c r="O60" s="191" t="s">
        <v>718</v>
      </c>
    </row>
    <row r="62" spans="1:17" hidden="1" x14ac:dyDescent="0.25">
      <c r="G62" s="68" t="e">
        <f>#REF!</f>
        <v>#REF!</v>
      </c>
      <c r="H62" s="68"/>
      <c r="I62" s="68" t="e">
        <f>#REF!</f>
        <v>#REF!</v>
      </c>
    </row>
    <row r="63" spans="1:17" hidden="1" x14ac:dyDescent="0.25">
      <c r="G63" s="68" t="e">
        <f>#REF!</f>
        <v>#REF!</v>
      </c>
      <c r="H63" s="68"/>
      <c r="I63" s="68" t="e">
        <f>#REF!</f>
        <v>#REF!</v>
      </c>
    </row>
    <row r="64" spans="1:17" hidden="1" x14ac:dyDescent="0.25">
      <c r="G64" s="195"/>
      <c r="H64" s="277"/>
    </row>
    <row r="65" spans="2:10" hidden="1" x14ac:dyDescent="0.25">
      <c r="J65" s="14"/>
    </row>
    <row r="66" spans="2:10" hidden="1" x14ac:dyDescent="0.25"/>
    <row r="67" spans="2:10" hidden="1" x14ac:dyDescent="0.25"/>
    <row r="69" spans="2:10" ht="13" x14ac:dyDescent="0.3">
      <c r="C69" s="144" t="s">
        <v>726</v>
      </c>
    </row>
    <row r="70" spans="2:10" s="241" customFormat="1" ht="13" x14ac:dyDescent="0.25">
      <c r="B70" s="326"/>
      <c r="C70" s="94" t="s">
        <v>414</v>
      </c>
      <c r="E70" s="506"/>
      <c r="F70" s="185" t="str">
        <f>IF(MIN(F18:F57)&lt;0,"ERROR","")</f>
        <v/>
      </c>
      <c r="G70" s="185" t="str">
        <f>IF(MIN(G18:G57)&lt;0,"ERROR","")</f>
        <v/>
      </c>
    </row>
    <row r="71" spans="2:10" s="241" customFormat="1" ht="13" x14ac:dyDescent="0.25">
      <c r="B71" s="326"/>
      <c r="C71" s="94" t="s">
        <v>725</v>
      </c>
      <c r="E71" s="185" t="str">
        <f>IF(OR(MIN(E18:E57)&lt;-100000,MAX(E18:E57)&gt;100000),"Warnung","")</f>
        <v/>
      </c>
    </row>
    <row r="72" spans="2:10" s="241" customFormat="1" ht="13" x14ac:dyDescent="0.25">
      <c r="B72" s="326"/>
      <c r="C72" s="94" t="s">
        <v>1074</v>
      </c>
      <c r="D72" s="161"/>
      <c r="F72" s="185" t="str">
        <f>IF(MAX(F18:F57)&gt;100000,"Warnung","")</f>
        <v/>
      </c>
      <c r="H72" s="327"/>
    </row>
    <row r="73" spans="2:10" s="241" customFormat="1" ht="13" hidden="1" x14ac:dyDescent="0.25">
      <c r="B73" s="326"/>
      <c r="C73" s="94"/>
      <c r="G73" s="185"/>
      <c r="H73" s="327"/>
    </row>
    <row r="74" spans="2:10" s="241" customFormat="1" x14ac:dyDescent="0.25">
      <c r="B74" s="326"/>
      <c r="D74" s="161"/>
      <c r="E74" s="161"/>
      <c r="F74" s="161"/>
      <c r="H74" s="327"/>
    </row>
    <row r="75" spans="2:10" s="241" customFormat="1" x14ac:dyDescent="0.25">
      <c r="B75" s="326"/>
      <c r="D75" s="161"/>
      <c r="E75" s="161"/>
      <c r="F75" s="161"/>
      <c r="H75" s="327"/>
    </row>
    <row r="76" spans="2:10" s="241" customFormat="1" x14ac:dyDescent="0.25">
      <c r="B76" s="326"/>
      <c r="H76" s="327"/>
    </row>
    <row r="81" spans="1:9" x14ac:dyDescent="0.25">
      <c r="A81" s="268"/>
      <c r="B81" s="268"/>
    </row>
    <row r="82" spans="1:9" s="235" customFormat="1" hidden="1" x14ac:dyDescent="0.25">
      <c r="B82" s="326"/>
      <c r="G82" s="263"/>
      <c r="H82" s="263"/>
      <c r="I82" s="263"/>
    </row>
    <row r="83" spans="1:9" s="285" customFormat="1" hidden="1" x14ac:dyDescent="0.25">
      <c r="B83" s="326"/>
      <c r="H83" s="327"/>
    </row>
    <row r="84" spans="1:9" hidden="1" x14ac:dyDescent="0.25"/>
    <row r="85" spans="1:9" hidden="1" x14ac:dyDescent="0.25">
      <c r="G85" s="344" t="str">
        <f>IF($J$3="Stichdatum","JA",IF($J$3="Reference date","YES","OUI"))</f>
        <v>JA</v>
      </c>
      <c r="H85" s="319">
        <v>1</v>
      </c>
    </row>
    <row r="86" spans="1:9" hidden="1" x14ac:dyDescent="0.25">
      <c r="G86" s="187" t="str">
        <f>IF($J$3="Stichdatum","NEIN",IF($J$3="Reference date","NO","NON"))</f>
        <v>NEIN</v>
      </c>
      <c r="H86" s="345">
        <v>2</v>
      </c>
    </row>
    <row r="90" spans="1:9" x14ac:dyDescent="0.25">
      <c r="C90" s="221" t="s">
        <v>4</v>
      </c>
      <c r="D90" s="222" t="str">
        <f>K2</f>
        <v>XXXXXX</v>
      </c>
    </row>
    <row r="91" spans="1:9" x14ac:dyDescent="0.25">
      <c r="C91" s="88"/>
      <c r="D91" s="223" t="str">
        <f>K1</f>
        <v>INP10</v>
      </c>
    </row>
    <row r="92" spans="1:9" x14ac:dyDescent="0.25">
      <c r="C92" s="88"/>
      <c r="D92" s="224" t="str">
        <f>K3</f>
        <v>TT.MM.JJJJ</v>
      </c>
    </row>
    <row r="93" spans="1:9" x14ac:dyDescent="0.25">
      <c r="C93" s="88"/>
      <c r="D93" s="225" t="s">
        <v>371</v>
      </c>
    </row>
    <row r="94" spans="1:9" x14ac:dyDescent="0.25">
      <c r="C94" s="88"/>
      <c r="D94" s="223" t="str">
        <f>C17</f>
        <v>Kol. 01</v>
      </c>
    </row>
    <row r="95" spans="1:9" ht="13" x14ac:dyDescent="0.3">
      <c r="C95" s="88"/>
      <c r="D95" s="226">
        <f>COUNTIF(E70:G74,"ERROR")</f>
        <v>0</v>
      </c>
    </row>
    <row r="96" spans="1:9" ht="13" x14ac:dyDescent="0.3">
      <c r="C96" s="187"/>
      <c r="D96" s="227">
        <f>COUNTIF(E18:Q74,"WARNUNG")</f>
        <v>0</v>
      </c>
    </row>
  </sheetData>
  <sheetProtection sheet="1" objects="1" scenarios="1"/>
  <mergeCells count="5">
    <mergeCell ref="D5:H5"/>
    <mergeCell ref="D6:H6"/>
    <mergeCell ref="I12:I13"/>
    <mergeCell ref="H15:I15"/>
    <mergeCell ref="C16:D16"/>
  </mergeCells>
  <dataValidations count="1">
    <dataValidation type="list" allowBlank="1" showInputMessage="1" showErrorMessage="1" sqref="H18:H57" xr:uid="{00000000-0002-0000-0500-000000000000}">
      <formula1>TRUEFALSE_Value</formula1>
    </dataValidation>
  </dataValidations>
  <hyperlinks>
    <hyperlink ref="G16" location="Note_5.3" display="5.3" xr:uid="{00000000-0004-0000-0500-000000000000}"/>
    <hyperlink ref="F16" location="Note_5.2" display="5.2" xr:uid="{00000000-0004-0000-0500-000001000000}"/>
    <hyperlink ref="E16" location="Note_5.1" display="5.1" xr:uid="{00000000-0004-0000-0500-000002000000}"/>
    <hyperlink ref="C16:D16" location="Note_5" display="5." xr:uid="{00000000-0004-0000-0500-000003000000}"/>
  </hyperlinks>
  <pageMargins left="0.59055118110236227" right="0.59055118110236227" top="0.59055118110236227" bottom="0.59055118110236227" header="0.31496062992125984" footer="0.31496062992125984"/>
  <pageSetup paperSize="9" scale="47" fitToWidth="2" fitToHeight="2" orientation="landscape" r:id="rId1"/>
  <headerFooter>
    <oddFooter>&amp;L&amp;"Arial,Fett"SNB vertraulich&amp;C&amp;D&amp;RSeite &amp;P</oddFooter>
  </headerFooter>
  <rowBreaks count="1" manualBreakCount="1">
    <brk id="41" min="1"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Q66"/>
  <sheetViews>
    <sheetView showGridLines="0" showRowColHeaders="0" zoomScale="80" zoomScaleNormal="80" workbookViewId="0">
      <selection activeCell="C19" sqref="C19"/>
    </sheetView>
  </sheetViews>
  <sheetFormatPr baseColWidth="10" defaultColWidth="9.1796875" defaultRowHeight="12.5" x14ac:dyDescent="0.25"/>
  <cols>
    <col min="1" max="2" width="4.7265625" style="50" customWidth="1"/>
    <col min="3" max="3" width="35.7265625" style="50" customWidth="1"/>
    <col min="4" max="4" width="27.7265625" style="50" customWidth="1"/>
    <col min="5" max="5" width="45.26953125" style="50" customWidth="1"/>
    <col min="6" max="6" width="7.7265625" style="50" customWidth="1"/>
    <col min="7" max="8" width="23.26953125" style="50" customWidth="1"/>
    <col min="9" max="9" width="4.7265625" style="50" customWidth="1"/>
    <col min="10" max="10" width="19.7265625" style="50" customWidth="1"/>
    <col min="11" max="11" width="19.7265625" style="50" hidden="1" customWidth="1"/>
    <col min="12" max="12" width="6.1796875" style="50" hidden="1" customWidth="1"/>
    <col min="13" max="13" width="2.26953125" style="50" hidden="1" customWidth="1"/>
    <col min="14" max="14" width="13" style="50" hidden="1" customWidth="1"/>
    <col min="15" max="17" width="14.7265625" style="50" customWidth="1"/>
    <col min="18" max="16384" width="9.1796875" style="50"/>
  </cols>
  <sheetData>
    <row r="1" spans="1:10" ht="21" customHeight="1" x14ac:dyDescent="0.4">
      <c r="D1" s="618" t="s">
        <v>869</v>
      </c>
      <c r="G1" s="339"/>
      <c r="H1" s="339"/>
      <c r="I1" s="14" t="s">
        <v>1</v>
      </c>
      <c r="J1" s="340" t="s">
        <v>884</v>
      </c>
    </row>
    <row r="2" spans="1:10" ht="21" customHeight="1" x14ac:dyDescent="0.35">
      <c r="D2" s="619" t="s">
        <v>1061</v>
      </c>
      <c r="G2" s="339"/>
      <c r="H2" s="339"/>
      <c r="I2" s="14" t="s">
        <v>1167</v>
      </c>
      <c r="J2" s="340" t="str">
        <f>Start!H3</f>
        <v>XXXXXX</v>
      </c>
    </row>
    <row r="3" spans="1:10" ht="21" customHeight="1" x14ac:dyDescent="0.3">
      <c r="D3" s="188" t="s">
        <v>1016</v>
      </c>
      <c r="G3" s="339"/>
      <c r="H3" s="339"/>
      <c r="I3" s="14" t="s">
        <v>3</v>
      </c>
      <c r="J3" s="192" t="str">
        <f>Start!H4</f>
        <v>TT.MM.JJJJ</v>
      </c>
    </row>
    <row r="4" spans="1:10" s="190" customFormat="1" ht="18" customHeight="1" x14ac:dyDescent="0.35">
      <c r="F4" s="19"/>
      <c r="G4" s="339"/>
      <c r="H4" s="339"/>
    </row>
    <row r="5" spans="1:10" s="190" customFormat="1" ht="35.15" customHeight="1" x14ac:dyDescent="0.25">
      <c r="D5" s="857" t="s">
        <v>1216</v>
      </c>
      <c r="E5" s="857"/>
      <c r="F5" s="857"/>
      <c r="G5" s="857"/>
      <c r="H5" s="355"/>
    </row>
    <row r="6" spans="1:10" s="190" customFormat="1" ht="35.15" customHeight="1" x14ac:dyDescent="0.25">
      <c r="D6" s="858" t="s">
        <v>1149</v>
      </c>
      <c r="E6" s="858"/>
      <c r="F6" s="858"/>
      <c r="G6" s="858"/>
      <c r="H6" s="355"/>
    </row>
    <row r="7" spans="1:10" s="190" customFormat="1" ht="18" customHeight="1" x14ac:dyDescent="0.35">
      <c r="E7" s="354"/>
      <c r="F7" s="355"/>
      <c r="G7" s="355"/>
      <c r="H7" s="355"/>
    </row>
    <row r="8" spans="1:10" s="190" customFormat="1" ht="18" customHeight="1" x14ac:dyDescent="0.35">
      <c r="E8" s="354"/>
      <c r="F8" s="355"/>
      <c r="G8" s="355"/>
      <c r="H8" s="355"/>
    </row>
    <row r="9" spans="1:10" ht="18" hidden="1" customHeight="1" x14ac:dyDescent="0.35">
      <c r="E9" s="354"/>
      <c r="F9" s="355"/>
      <c r="G9" s="355"/>
      <c r="H9" s="355"/>
    </row>
    <row r="10" spans="1:10" ht="18" hidden="1" customHeight="1" x14ac:dyDescent="0.35">
      <c r="B10" s="269"/>
      <c r="D10" s="339"/>
      <c r="E10" s="354"/>
      <c r="F10" s="355"/>
      <c r="G10" s="355"/>
      <c r="H10" s="355"/>
    </row>
    <row r="11" spans="1:10" s="191" customFormat="1" ht="18" hidden="1" customHeight="1" x14ac:dyDescent="0.25">
      <c r="B11" s="270"/>
      <c r="D11" s="273"/>
      <c r="E11" s="273"/>
      <c r="F11" s="273"/>
      <c r="G11" s="273"/>
      <c r="H11" s="338"/>
      <c r="I11" s="339"/>
    </row>
    <row r="12" spans="1:10" s="191" customFormat="1" ht="18" hidden="1" customHeight="1" x14ac:dyDescent="0.3">
      <c r="B12" s="271"/>
      <c r="D12" s="576"/>
      <c r="E12" s="263"/>
      <c r="F12" s="338"/>
      <c r="G12" s="338"/>
      <c r="H12" s="338"/>
      <c r="I12" s="339"/>
    </row>
    <row r="13" spans="1:10" s="191" customFormat="1" ht="18" hidden="1" customHeight="1" x14ac:dyDescent="0.25">
      <c r="B13" s="271"/>
      <c r="C13" s="1"/>
      <c r="D13" s="15"/>
      <c r="E13" s="338"/>
      <c r="F13" s="338"/>
      <c r="G13" s="338"/>
      <c r="H13" s="338"/>
      <c r="I13" s="339"/>
    </row>
    <row r="14" spans="1:10" s="326" customFormat="1" ht="18" hidden="1" customHeight="1" x14ac:dyDescent="0.25">
      <c r="B14" s="271"/>
      <c r="D14" s="15"/>
      <c r="I14" s="339"/>
    </row>
    <row r="15" spans="1:10" s="191" customFormat="1" ht="53.25" customHeight="1" x14ac:dyDescent="0.25">
      <c r="B15" s="865"/>
      <c r="C15" s="863" t="s">
        <v>885</v>
      </c>
      <c r="D15" s="868" t="s">
        <v>423</v>
      </c>
      <c r="E15" s="705" t="s">
        <v>887</v>
      </c>
      <c r="F15" s="710"/>
      <c r="G15" s="705" t="s">
        <v>888</v>
      </c>
      <c r="H15" s="710"/>
      <c r="I15" s="441"/>
    </row>
    <row r="16" spans="1:10" s="191" customFormat="1" ht="57" customHeight="1" x14ac:dyDescent="0.25">
      <c r="A16" s="326"/>
      <c r="B16" s="866"/>
      <c r="C16" s="864"/>
      <c r="D16" s="869"/>
      <c r="E16" s="647" t="s">
        <v>886</v>
      </c>
      <c r="F16" s="648" t="s">
        <v>2</v>
      </c>
      <c r="G16" s="238" t="s">
        <v>1066</v>
      </c>
      <c r="H16" s="238" t="s">
        <v>1065</v>
      </c>
      <c r="I16" s="442"/>
    </row>
    <row r="17" spans="1:17" s="191" customFormat="1" ht="13" x14ac:dyDescent="0.25">
      <c r="A17" s="326"/>
      <c r="B17" s="866"/>
      <c r="C17" s="445" t="s">
        <v>690</v>
      </c>
      <c r="D17" s="333"/>
      <c r="E17" s="870" t="s">
        <v>691</v>
      </c>
      <c r="F17" s="871"/>
      <c r="G17" s="445"/>
      <c r="H17" s="445"/>
      <c r="I17" s="442"/>
    </row>
    <row r="18" spans="1:17" ht="36" customHeight="1" x14ac:dyDescent="0.25">
      <c r="A18" s="326"/>
      <c r="B18" s="867"/>
      <c r="C18" s="3" t="s">
        <v>668</v>
      </c>
      <c r="D18" s="3" t="s">
        <v>669</v>
      </c>
      <c r="E18" s="350"/>
      <c r="F18" s="3" t="s">
        <v>670</v>
      </c>
      <c r="G18" s="3" t="s">
        <v>671</v>
      </c>
      <c r="H18" s="3" t="s">
        <v>676</v>
      </c>
      <c r="I18" s="443"/>
      <c r="O18" s="510" t="s">
        <v>1091</v>
      </c>
      <c r="P18" s="510" t="s">
        <v>1086</v>
      </c>
      <c r="Q18" s="510" t="s">
        <v>1110</v>
      </c>
    </row>
    <row r="19" spans="1:17" s="326" customFormat="1" ht="35.15" customHeight="1" thickBot="1" x14ac:dyDescent="0.3">
      <c r="B19" s="5">
        <v>1</v>
      </c>
      <c r="C19" s="512"/>
      <c r="D19" s="512"/>
      <c r="E19" s="518"/>
      <c r="F19" s="553" t="str">
        <f t="shared" ref="F19:F28" si="0">IF(E19="","",VLOOKUP(E19,CNTR_Table,2,FALSE))</f>
        <v/>
      </c>
      <c r="G19" s="337"/>
      <c r="H19" s="337"/>
      <c r="I19" s="5">
        <v>1</v>
      </c>
      <c r="M19" s="326">
        <f t="shared" ref="M19:M28" si="1">COUNTA(C19:E19,G19:H19)</f>
        <v>0</v>
      </c>
      <c r="O19" s="185" t="str">
        <f>IF(COUNTA(C19:E19,G19:H19)=0,"",IF(AND(COUNTA(C19:E19,G19:H19)&gt;0,COUNTA(C19:E19,G19:H19)&lt;5),"Warnung","OK"))</f>
        <v/>
      </c>
      <c r="P19" s="185" t="str">
        <f>IF(G19="","",IF(G19&gt;1,"Warnung",""))</f>
        <v/>
      </c>
      <c r="Q19" s="185" t="str">
        <f>IF(H19="","",IF(H19&gt;1,"Warnung",""))</f>
        <v/>
      </c>
    </row>
    <row r="20" spans="1:17" s="339" customFormat="1" ht="35.15" customHeight="1" thickTop="1" thickBot="1" x14ac:dyDescent="0.3">
      <c r="B20" s="5">
        <v>2</v>
      </c>
      <c r="C20" s="512"/>
      <c r="D20" s="512"/>
      <c r="E20" s="518"/>
      <c r="F20" s="553" t="str">
        <f t="shared" si="0"/>
        <v/>
      </c>
      <c r="G20" s="337"/>
      <c r="H20" s="337"/>
      <c r="I20" s="5">
        <v>2</v>
      </c>
      <c r="M20" s="403">
        <f>COUNTA(C20:E20,G20:H20)</f>
        <v>0</v>
      </c>
      <c r="O20" s="185" t="str">
        <f t="shared" ref="O20:O28" si="2">IF(COUNTA(C20:E20,G20:H20)=0,"",IF(AND(COUNTA(C20:E20,G20:H20)&gt;0,COUNTA(C20:E20,G20:H20)&lt;5),"Warnung","OK"))</f>
        <v/>
      </c>
      <c r="P20" s="185" t="str">
        <f t="shared" ref="P20:P28" si="3">IF(G20="","",IF(G20&gt;1,"Warnung",""))</f>
        <v/>
      </c>
      <c r="Q20" s="185" t="str">
        <f t="shared" ref="Q20:Q28" si="4">IF(H20="","",IF(H20&gt;1,"Warnung",""))</f>
        <v/>
      </c>
    </row>
    <row r="21" spans="1:17" s="339" customFormat="1" ht="35.15" customHeight="1" thickTop="1" thickBot="1" x14ac:dyDescent="0.3">
      <c r="B21" s="5">
        <v>3</v>
      </c>
      <c r="C21" s="512"/>
      <c r="D21" s="512"/>
      <c r="E21" s="518"/>
      <c r="F21" s="553" t="str">
        <f t="shared" si="0"/>
        <v/>
      </c>
      <c r="G21" s="337"/>
      <c r="H21" s="337"/>
      <c r="I21" s="5">
        <v>3</v>
      </c>
      <c r="M21" s="403">
        <f t="shared" si="1"/>
        <v>0</v>
      </c>
      <c r="O21" s="185" t="str">
        <f t="shared" si="2"/>
        <v/>
      </c>
      <c r="P21" s="185" t="str">
        <f t="shared" si="3"/>
        <v/>
      </c>
      <c r="Q21" s="185" t="str">
        <f t="shared" si="4"/>
        <v/>
      </c>
    </row>
    <row r="22" spans="1:17" s="339" customFormat="1" ht="35.15" customHeight="1" thickTop="1" thickBot="1" x14ac:dyDescent="0.3">
      <c r="B22" s="5">
        <v>4</v>
      </c>
      <c r="C22" s="512"/>
      <c r="D22" s="512"/>
      <c r="E22" s="518"/>
      <c r="F22" s="553" t="str">
        <f t="shared" si="0"/>
        <v/>
      </c>
      <c r="G22" s="337"/>
      <c r="H22" s="337"/>
      <c r="I22" s="5">
        <v>4</v>
      </c>
      <c r="M22" s="403">
        <f t="shared" si="1"/>
        <v>0</v>
      </c>
      <c r="O22" s="185" t="str">
        <f t="shared" si="2"/>
        <v/>
      </c>
      <c r="P22" s="185" t="str">
        <f t="shared" si="3"/>
        <v/>
      </c>
      <c r="Q22" s="185" t="str">
        <f t="shared" si="4"/>
        <v/>
      </c>
    </row>
    <row r="23" spans="1:17" s="339" customFormat="1" ht="35.15" customHeight="1" thickTop="1" thickBot="1" x14ac:dyDescent="0.3">
      <c r="B23" s="5">
        <v>5</v>
      </c>
      <c r="C23" s="512"/>
      <c r="D23" s="512"/>
      <c r="E23" s="518"/>
      <c r="F23" s="553" t="str">
        <f t="shared" si="0"/>
        <v/>
      </c>
      <c r="G23" s="337"/>
      <c r="H23" s="337"/>
      <c r="I23" s="5">
        <v>5</v>
      </c>
      <c r="M23" s="403">
        <f t="shared" si="1"/>
        <v>0</v>
      </c>
      <c r="O23" s="185" t="str">
        <f t="shared" si="2"/>
        <v/>
      </c>
      <c r="P23" s="185" t="str">
        <f t="shared" si="3"/>
        <v/>
      </c>
      <c r="Q23" s="185" t="str">
        <f t="shared" si="4"/>
        <v/>
      </c>
    </row>
    <row r="24" spans="1:17" s="339" customFormat="1" ht="35.15" customHeight="1" thickTop="1" thickBot="1" x14ac:dyDescent="0.3">
      <c r="B24" s="5">
        <v>6</v>
      </c>
      <c r="C24" s="512"/>
      <c r="D24" s="512"/>
      <c r="E24" s="518"/>
      <c r="F24" s="553" t="str">
        <f t="shared" si="0"/>
        <v/>
      </c>
      <c r="G24" s="337"/>
      <c r="H24" s="337"/>
      <c r="I24" s="5">
        <v>6</v>
      </c>
      <c r="M24" s="403">
        <f t="shared" si="1"/>
        <v>0</v>
      </c>
      <c r="O24" s="185" t="str">
        <f t="shared" si="2"/>
        <v/>
      </c>
      <c r="P24" s="185" t="str">
        <f t="shared" si="3"/>
        <v/>
      </c>
      <c r="Q24" s="185" t="str">
        <f t="shared" si="4"/>
        <v/>
      </c>
    </row>
    <row r="25" spans="1:17" s="339" customFormat="1" ht="35.15" customHeight="1" thickTop="1" thickBot="1" x14ac:dyDescent="0.3">
      <c r="B25" s="5">
        <v>7</v>
      </c>
      <c r="C25" s="512"/>
      <c r="D25" s="512"/>
      <c r="E25" s="518"/>
      <c r="F25" s="553" t="str">
        <f t="shared" si="0"/>
        <v/>
      </c>
      <c r="G25" s="337"/>
      <c r="H25" s="337"/>
      <c r="I25" s="5">
        <v>7</v>
      </c>
      <c r="M25" s="403">
        <f t="shared" si="1"/>
        <v>0</v>
      </c>
      <c r="O25" s="185" t="str">
        <f t="shared" si="2"/>
        <v/>
      </c>
      <c r="P25" s="185" t="str">
        <f t="shared" si="3"/>
        <v/>
      </c>
      <c r="Q25" s="185" t="str">
        <f t="shared" si="4"/>
        <v/>
      </c>
    </row>
    <row r="26" spans="1:17" s="339" customFormat="1" ht="35.15" customHeight="1" thickTop="1" thickBot="1" x14ac:dyDescent="0.3">
      <c r="B26" s="5">
        <v>8</v>
      </c>
      <c r="C26" s="512"/>
      <c r="D26" s="512"/>
      <c r="E26" s="518"/>
      <c r="F26" s="553" t="str">
        <f t="shared" si="0"/>
        <v/>
      </c>
      <c r="G26" s="337"/>
      <c r="H26" s="337"/>
      <c r="I26" s="5">
        <v>8</v>
      </c>
      <c r="M26" s="403">
        <f t="shared" si="1"/>
        <v>0</v>
      </c>
      <c r="O26" s="185" t="str">
        <f t="shared" si="2"/>
        <v/>
      </c>
      <c r="P26" s="185" t="str">
        <f t="shared" si="3"/>
        <v/>
      </c>
      <c r="Q26" s="185" t="str">
        <f t="shared" si="4"/>
        <v/>
      </c>
    </row>
    <row r="27" spans="1:17" s="339" customFormat="1" ht="35.15" customHeight="1" thickTop="1" thickBot="1" x14ac:dyDescent="0.3">
      <c r="B27" s="5">
        <v>9</v>
      </c>
      <c r="C27" s="512"/>
      <c r="D27" s="512"/>
      <c r="E27" s="518"/>
      <c r="F27" s="553" t="str">
        <f t="shared" si="0"/>
        <v/>
      </c>
      <c r="G27" s="337"/>
      <c r="H27" s="337"/>
      <c r="I27" s="5">
        <v>9</v>
      </c>
      <c r="M27" s="403">
        <f t="shared" si="1"/>
        <v>0</v>
      </c>
      <c r="O27" s="185" t="str">
        <f t="shared" si="2"/>
        <v/>
      </c>
      <c r="P27" s="185" t="str">
        <f t="shared" si="3"/>
        <v/>
      </c>
      <c r="Q27" s="185" t="str">
        <f t="shared" si="4"/>
        <v/>
      </c>
    </row>
    <row r="28" spans="1:17" s="339" customFormat="1" ht="35.15" customHeight="1" thickTop="1" thickBot="1" x14ac:dyDescent="0.3">
      <c r="B28" s="5">
        <v>10</v>
      </c>
      <c r="C28" s="512"/>
      <c r="D28" s="512"/>
      <c r="E28" s="518"/>
      <c r="F28" s="553" t="str">
        <f t="shared" si="0"/>
        <v/>
      </c>
      <c r="G28" s="337"/>
      <c r="H28" s="337"/>
      <c r="I28" s="5">
        <v>10</v>
      </c>
      <c r="M28" s="403">
        <f t="shared" si="1"/>
        <v>0</v>
      </c>
      <c r="O28" s="185" t="str">
        <f t="shared" si="2"/>
        <v/>
      </c>
      <c r="P28" s="185" t="str">
        <f t="shared" si="3"/>
        <v/>
      </c>
      <c r="Q28" s="185" t="str">
        <f t="shared" si="4"/>
        <v/>
      </c>
    </row>
    <row r="29" spans="1:17" s="326" customFormat="1" ht="6" customHeight="1" thickTop="1" x14ac:dyDescent="0.25">
      <c r="B29" s="348"/>
      <c r="C29" s="348"/>
      <c r="D29" s="348"/>
      <c r="E29" s="348"/>
      <c r="F29" s="348"/>
      <c r="G29" s="348"/>
      <c r="H29" s="348"/>
      <c r="I29" s="348"/>
      <c r="M29" s="403"/>
    </row>
    <row r="30" spans="1:17" s="326" customFormat="1" ht="16" customHeight="1" x14ac:dyDescent="0.25">
      <c r="C30" s="179" t="str">
        <f>"Version: "&amp;C63</f>
        <v>Version: 1.01.D0</v>
      </c>
      <c r="I30" s="326" t="s">
        <v>367</v>
      </c>
    </row>
    <row r="31" spans="1:17" s="326" customFormat="1" ht="16" customHeight="1" x14ac:dyDescent="0.25">
      <c r="C31" s="516" t="s">
        <v>907</v>
      </c>
      <c r="D31" s="515"/>
      <c r="E31" s="515"/>
      <c r="F31" s="515"/>
      <c r="G31" s="513">
        <f>SUM(G19:G28)</f>
        <v>0</v>
      </c>
      <c r="H31" s="513">
        <f>SUM(H19:H28)</f>
        <v>0</v>
      </c>
      <c r="M31" s="326">
        <f>SUM(M19:M28)</f>
        <v>0</v>
      </c>
      <c r="N31" s="326" t="s">
        <v>718</v>
      </c>
    </row>
    <row r="32" spans="1:17" s="326" customFormat="1" ht="16" customHeight="1" x14ac:dyDescent="0.25"/>
    <row r="33" spans="3:9" s="326" customFormat="1" ht="16" customHeight="1" x14ac:dyDescent="0.25">
      <c r="C33" s="161"/>
    </row>
    <row r="34" spans="3:9" s="326" customFormat="1" ht="16" customHeight="1" x14ac:dyDescent="0.25"/>
    <row r="36" spans="3:9" hidden="1" x14ac:dyDescent="0.25">
      <c r="E36" s="68"/>
      <c r="F36" s="68"/>
      <c r="G36" s="68"/>
      <c r="H36" s="68"/>
    </row>
    <row r="37" spans="3:9" hidden="1" x14ac:dyDescent="0.25">
      <c r="E37" s="68"/>
      <c r="F37" s="68"/>
      <c r="G37" s="68" t="e">
        <f>#REF!</f>
        <v>#REF!</v>
      </c>
      <c r="H37" s="68"/>
    </row>
    <row r="38" spans="3:9" x14ac:dyDescent="0.25">
      <c r="E38" s="11"/>
    </row>
    <row r="39" spans="3:9" hidden="1" x14ac:dyDescent="0.25">
      <c r="E39" s="11"/>
      <c r="I39" s="14"/>
    </row>
    <row r="40" spans="3:9" hidden="1" x14ac:dyDescent="0.25">
      <c r="E40" s="11"/>
    </row>
    <row r="41" spans="3:9" hidden="1" x14ac:dyDescent="0.25">
      <c r="E41" s="12"/>
    </row>
    <row r="42" spans="3:9" hidden="1" x14ac:dyDescent="0.25">
      <c r="E42" s="13"/>
    </row>
    <row r="43" spans="3:9" ht="13" x14ac:dyDescent="0.3">
      <c r="C43" s="144" t="s">
        <v>726</v>
      </c>
      <c r="E43" s="11"/>
    </row>
    <row r="44" spans="3:9" s="241" customFormat="1" ht="13" x14ac:dyDescent="0.25">
      <c r="C44" s="94" t="s">
        <v>414</v>
      </c>
      <c r="D44" s="339"/>
      <c r="E44" s="339"/>
      <c r="F44" s="339"/>
      <c r="G44" s="185" t="str">
        <f>IF(MIN(G19:G28)&lt;0,"ERROR","")</f>
        <v/>
      </c>
      <c r="H44" s="185" t="str">
        <f>IF(MIN(H19:H28)&lt;0,"ERROR","")</f>
        <v/>
      </c>
    </row>
    <row r="45" spans="3:9" s="241" customFormat="1" ht="13" hidden="1" x14ac:dyDescent="0.25">
      <c r="C45" s="94"/>
      <c r="D45" s="339"/>
      <c r="E45" s="339"/>
      <c r="F45" s="339"/>
      <c r="G45" s="185"/>
      <c r="H45" s="185"/>
    </row>
    <row r="46" spans="3:9" s="241" customFormat="1" ht="13" x14ac:dyDescent="0.25">
      <c r="C46" s="511" t="s">
        <v>1111</v>
      </c>
      <c r="D46" s="339"/>
      <c r="G46" s="185" t="str">
        <f>IF(SUM(G19:G28)&gt;1,"ERROR","")</f>
        <v/>
      </c>
      <c r="H46" s="185" t="str">
        <f>IF(SUM(H19:H28)&gt;1,"ERROR","")</f>
        <v/>
      </c>
    </row>
    <row r="47" spans="3:9" s="241" customFormat="1" x14ac:dyDescent="0.25"/>
    <row r="48" spans="3:9" s="241" customFormat="1" x14ac:dyDescent="0.25">
      <c r="C48" s="161"/>
      <c r="D48" s="161"/>
    </row>
    <row r="51" spans="1:8" x14ac:dyDescent="0.25">
      <c r="A51" s="268"/>
    </row>
    <row r="52" spans="1:8" s="235" customFormat="1" x14ac:dyDescent="0.25">
      <c r="E52" s="263"/>
      <c r="F52" s="263"/>
      <c r="G52" s="263"/>
      <c r="H52" s="263"/>
    </row>
    <row r="60" spans="1:8" x14ac:dyDescent="0.25">
      <c r="B60" s="221" t="s">
        <v>4</v>
      </c>
      <c r="C60" s="222" t="str">
        <f>J2</f>
        <v>XXXXXX</v>
      </c>
      <c r="D60" s="276"/>
      <c r="E60" s="276"/>
    </row>
    <row r="61" spans="1:8" x14ac:dyDescent="0.25">
      <c r="B61" s="88"/>
      <c r="C61" s="223" t="str">
        <f>J1</f>
        <v>INP20</v>
      </c>
      <c r="D61" s="276"/>
      <c r="E61" s="276"/>
    </row>
    <row r="62" spans="1:8" x14ac:dyDescent="0.25">
      <c r="B62" s="88"/>
      <c r="C62" s="224" t="str">
        <f>J3</f>
        <v>TT.MM.JJJJ</v>
      </c>
    </row>
    <row r="63" spans="1:8" x14ac:dyDescent="0.25">
      <c r="B63" s="88"/>
      <c r="C63" s="225" t="s">
        <v>1162</v>
      </c>
    </row>
    <row r="64" spans="1:8" x14ac:dyDescent="0.25">
      <c r="B64" s="88"/>
      <c r="C64" s="223" t="str">
        <f>C18</f>
        <v>Kol. 01</v>
      </c>
    </row>
    <row r="65" spans="2:3" ht="13" x14ac:dyDescent="0.3">
      <c r="B65" s="88"/>
      <c r="C65" s="226">
        <f>COUNTIF(G44:H46,"ERROR")</f>
        <v>0</v>
      </c>
    </row>
    <row r="66" spans="2:3" ht="13" x14ac:dyDescent="0.3">
      <c r="B66" s="187"/>
      <c r="C66" s="227">
        <f>COUNTIF(G19:Q47,"WARNUNG")</f>
        <v>0</v>
      </c>
    </row>
  </sheetData>
  <sheetProtection sheet="1" objects="1" scenarios="1"/>
  <mergeCells count="8">
    <mergeCell ref="D5:G5"/>
    <mergeCell ref="D6:G6"/>
    <mergeCell ref="C15:C16"/>
    <mergeCell ref="B15:B18"/>
    <mergeCell ref="D15:D16"/>
    <mergeCell ref="E17:F17"/>
    <mergeCell ref="E15:F15"/>
    <mergeCell ref="G15:H15"/>
  </mergeCells>
  <dataValidations disablePrompts="1" count="1">
    <dataValidation type="list" allowBlank="1" showInputMessage="1" showErrorMessage="1" sqref="E19:E28" xr:uid="{00000000-0002-0000-0600-000000000000}">
      <formula1>CNTR_Name</formula1>
    </dataValidation>
  </dataValidations>
  <hyperlinks>
    <hyperlink ref="E17:F17" location="Note_6.2" display="6.2" xr:uid="{00000000-0004-0000-0600-000000000000}"/>
    <hyperlink ref="C17" location="Note_6.1" display="6.1" xr:uid="{00000000-0004-0000-0600-000001000000}"/>
  </hyperlinks>
  <pageMargins left="0.59055118110236227" right="0.59055118110236227" top="0.59055118110236227" bottom="0.59055118110236227" header="0.31496062992125984" footer="0.31496062992125984"/>
  <pageSetup paperSize="9" scale="47" fitToWidth="2" fitToHeight="2" orientation="landscape" r:id="rId1"/>
  <headerFooter>
    <oddFooter>&amp;L&amp;"Arial,Fett"SNB vertraulich&amp;C&amp;D&amp;RSeite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B1:X67"/>
  <sheetViews>
    <sheetView showGridLines="0" showRowColHeaders="0" zoomScale="80" zoomScaleNormal="80" workbookViewId="0">
      <pane ySplit="18" topLeftCell="A19" activePane="bottomLeft" state="frozen"/>
      <selection activeCell="S25" sqref="S25"/>
      <selection pane="bottomLeft" activeCell="J19" sqref="J19"/>
    </sheetView>
  </sheetViews>
  <sheetFormatPr baseColWidth="10" defaultColWidth="9.1796875" defaultRowHeight="12.5" x14ac:dyDescent="0.25"/>
  <cols>
    <col min="1" max="2" width="4.7265625" style="339" customWidth="1"/>
    <col min="3" max="3" width="35.7265625" style="339" customWidth="1"/>
    <col min="4" max="4" width="27.7265625" style="339" customWidth="1"/>
    <col min="5" max="5" width="7.7265625" style="339" customWidth="1"/>
    <col min="6" max="6" width="25.7265625" style="339" customWidth="1"/>
    <col min="7" max="7" width="7.7265625" style="339" customWidth="1"/>
    <col min="8" max="17" width="16.7265625" style="339" customWidth="1"/>
    <col min="18" max="18" width="4.7265625" style="339" customWidth="1"/>
    <col min="19" max="19" width="11.1796875" style="339" customWidth="1"/>
    <col min="20" max="20" width="13" style="339" hidden="1" customWidth="1"/>
    <col min="21" max="21" width="14.54296875" style="339" hidden="1" customWidth="1"/>
    <col min="22" max="22" width="15.7265625" style="339" customWidth="1"/>
    <col min="23" max="24" width="14" style="339" customWidth="1"/>
    <col min="25" max="16384" width="9.1796875" style="339"/>
  </cols>
  <sheetData>
    <row r="1" spans="2:20" ht="21" customHeight="1" x14ac:dyDescent="0.4">
      <c r="D1" s="618" t="s">
        <v>869</v>
      </c>
      <c r="G1" s="366"/>
      <c r="H1" s="366"/>
      <c r="I1" s="366"/>
      <c r="J1" s="366"/>
      <c r="K1" s="366"/>
      <c r="L1" s="366"/>
      <c r="M1" s="366"/>
      <c r="N1" s="366"/>
      <c r="O1" s="57"/>
      <c r="P1" s="14" t="s">
        <v>1</v>
      </c>
      <c r="Q1" s="877" t="s">
        <v>906</v>
      </c>
      <c r="R1" s="877"/>
      <c r="S1" s="748"/>
      <c r="T1" s="748"/>
    </row>
    <row r="2" spans="2:20" ht="21" customHeight="1" x14ac:dyDescent="0.35">
      <c r="D2" s="619" t="s">
        <v>1068</v>
      </c>
      <c r="G2" s="366"/>
      <c r="H2" s="366"/>
      <c r="I2" s="366"/>
      <c r="J2" s="366"/>
      <c r="K2" s="366"/>
      <c r="L2" s="366"/>
      <c r="M2" s="366"/>
      <c r="N2" s="366"/>
      <c r="O2" s="2"/>
      <c r="P2" s="14" t="s">
        <v>1167</v>
      </c>
      <c r="Q2" s="884" t="str">
        <f>Start!H3</f>
        <v>XXXXXX</v>
      </c>
      <c r="R2" s="885"/>
      <c r="S2" s="748"/>
      <c r="T2" s="748"/>
    </row>
    <row r="3" spans="2:20" ht="21" customHeight="1" x14ac:dyDescent="0.35">
      <c r="D3" s="188" t="s">
        <v>1016</v>
      </c>
      <c r="G3" s="366"/>
      <c r="H3" s="366"/>
      <c r="I3" s="366"/>
      <c r="J3" s="366"/>
      <c r="K3" s="366"/>
      <c r="L3" s="366"/>
      <c r="M3" s="366"/>
      <c r="N3" s="366"/>
      <c r="O3" s="19"/>
      <c r="P3" s="14" t="s">
        <v>3</v>
      </c>
      <c r="Q3" s="886" t="str">
        <f>Start!H4</f>
        <v>TT.MM.JJJJ</v>
      </c>
      <c r="R3" s="887"/>
      <c r="S3" s="748"/>
      <c r="T3" s="748"/>
    </row>
    <row r="4" spans="2:20" ht="18" customHeight="1" x14ac:dyDescent="0.35">
      <c r="F4" s="371"/>
      <c r="G4" s="366"/>
      <c r="H4" s="366"/>
      <c r="I4" s="366"/>
      <c r="J4" s="366"/>
      <c r="K4" s="366"/>
      <c r="L4" s="366"/>
      <c r="M4" s="366"/>
      <c r="N4" s="366"/>
      <c r="O4" s="19"/>
    </row>
    <row r="5" spans="2:20" ht="18" customHeight="1" x14ac:dyDescent="0.35">
      <c r="D5" s="883" t="s">
        <v>1221</v>
      </c>
      <c r="E5" s="883"/>
      <c r="F5" s="883"/>
      <c r="G5" s="883"/>
      <c r="H5" s="883"/>
      <c r="I5" s="883"/>
      <c r="J5" s="883"/>
      <c r="K5" s="652"/>
      <c r="L5" s="652"/>
      <c r="M5" s="652"/>
      <c r="N5" s="652"/>
      <c r="O5" s="19"/>
    </row>
    <row r="6" spans="2:20" ht="18" customHeight="1" x14ac:dyDescent="0.35">
      <c r="D6" s="883" t="s">
        <v>1220</v>
      </c>
      <c r="E6" s="883"/>
      <c r="F6" s="883"/>
      <c r="G6" s="883"/>
      <c r="H6" s="883"/>
      <c r="I6" s="883"/>
      <c r="J6" s="883"/>
      <c r="K6" s="652"/>
      <c r="L6" s="652"/>
      <c r="M6" s="652"/>
      <c r="N6" s="652"/>
      <c r="O6" s="19"/>
    </row>
    <row r="7" spans="2:20" ht="18" customHeight="1" x14ac:dyDescent="0.35">
      <c r="D7" s="883" t="s">
        <v>1219</v>
      </c>
      <c r="E7" s="883"/>
      <c r="F7" s="883"/>
      <c r="G7" s="883"/>
      <c r="H7" s="883"/>
      <c r="I7" s="883"/>
      <c r="J7" s="883"/>
      <c r="K7" s="652"/>
      <c r="L7" s="652"/>
      <c r="M7" s="652"/>
      <c r="N7" s="652"/>
      <c r="O7" s="19"/>
    </row>
    <row r="8" spans="2:20" ht="18" customHeight="1" x14ac:dyDescent="0.35">
      <c r="F8" s="355"/>
      <c r="G8" s="355"/>
      <c r="H8" s="355"/>
      <c r="I8" s="355"/>
      <c r="J8" s="355"/>
      <c r="K8" s="355"/>
      <c r="L8" s="355"/>
      <c r="O8" s="19"/>
    </row>
    <row r="9" spans="2:20" ht="18" customHeight="1" x14ac:dyDescent="0.25">
      <c r="F9" s="355"/>
      <c r="G9" s="355"/>
      <c r="H9" s="355"/>
      <c r="I9" s="355"/>
      <c r="J9" s="355"/>
      <c r="K9" s="355"/>
      <c r="L9" s="355"/>
      <c r="O9" s="204"/>
    </row>
    <row r="10" spans="2:20" ht="18" customHeight="1" x14ac:dyDescent="0.3">
      <c r="B10" s="269"/>
      <c r="F10" s="355"/>
      <c r="G10" s="355"/>
      <c r="H10" s="355"/>
      <c r="I10" s="355"/>
      <c r="J10" s="355"/>
      <c r="K10" s="355"/>
      <c r="L10" s="355"/>
    </row>
    <row r="11" spans="2:20" ht="18" hidden="1" customHeight="1" x14ac:dyDescent="0.25">
      <c r="B11" s="270"/>
      <c r="D11" s="15"/>
      <c r="F11" s="355"/>
      <c r="G11" s="355"/>
      <c r="H11" s="355"/>
      <c r="I11" s="355"/>
      <c r="J11" s="355"/>
      <c r="K11" s="355"/>
      <c r="L11" s="355"/>
      <c r="M11" s="338"/>
      <c r="N11" s="338"/>
      <c r="O11" s="338"/>
      <c r="P11" s="338"/>
      <c r="Q11" s="338"/>
    </row>
    <row r="12" spans="2:20" ht="18" hidden="1" customHeight="1" x14ac:dyDescent="0.25">
      <c r="B12" s="271"/>
      <c r="D12" s="15"/>
      <c r="F12" s="338"/>
      <c r="G12" s="338"/>
      <c r="H12" s="338"/>
      <c r="I12" s="338"/>
      <c r="J12" s="338"/>
      <c r="K12" s="338"/>
      <c r="L12" s="338"/>
      <c r="M12" s="338"/>
      <c r="N12" s="338"/>
      <c r="O12" s="338"/>
      <c r="P12" s="338"/>
      <c r="Q12" s="338"/>
    </row>
    <row r="13" spans="2:20" ht="24.75" customHeight="1" x14ac:dyDescent="0.25">
      <c r="B13" s="522"/>
      <c r="C13" s="651" t="s">
        <v>924</v>
      </c>
      <c r="D13" s="508"/>
      <c r="E13" s="508"/>
      <c r="F13" s="508"/>
      <c r="G13" s="508"/>
      <c r="H13" s="508"/>
      <c r="I13" s="509"/>
      <c r="J13" s="650" t="s">
        <v>891</v>
      </c>
      <c r="K13" s="508"/>
      <c r="L13" s="508"/>
      <c r="M13" s="507"/>
      <c r="N13" s="507"/>
      <c r="O13" s="507"/>
      <c r="P13" s="507"/>
      <c r="Q13" s="507"/>
      <c r="R13" s="6"/>
    </row>
    <row r="14" spans="2:20" ht="21" customHeight="1" x14ac:dyDescent="0.25">
      <c r="B14" s="523"/>
      <c r="C14" s="348"/>
      <c r="D14" s="348"/>
      <c r="E14" s="348"/>
      <c r="F14" s="348"/>
      <c r="G14" s="348"/>
      <c r="H14" s="348"/>
      <c r="I14" s="345"/>
      <c r="J14" s="874" t="s">
        <v>1232</v>
      </c>
      <c r="K14" s="878" t="s">
        <v>905</v>
      </c>
      <c r="L14" s="879"/>
      <c r="M14" s="879"/>
      <c r="N14" s="879"/>
      <c r="O14" s="879"/>
      <c r="P14" s="880"/>
      <c r="Q14" s="881" t="s">
        <v>1218</v>
      </c>
      <c r="R14" s="7"/>
    </row>
    <row r="15" spans="2:20" ht="42" customHeight="1" x14ac:dyDescent="0.25">
      <c r="B15" s="866"/>
      <c r="C15" s="872" t="s">
        <v>885</v>
      </c>
      <c r="D15" s="705" t="s">
        <v>1067</v>
      </c>
      <c r="E15" s="710"/>
      <c r="F15" s="705" t="s">
        <v>887</v>
      </c>
      <c r="G15" s="710"/>
      <c r="H15" s="705" t="s">
        <v>888</v>
      </c>
      <c r="I15" s="710"/>
      <c r="J15" s="875"/>
      <c r="K15" s="705" t="s">
        <v>889</v>
      </c>
      <c r="L15" s="709"/>
      <c r="M15" s="705" t="s">
        <v>902</v>
      </c>
      <c r="N15" s="710"/>
      <c r="O15" s="863" t="s">
        <v>1217</v>
      </c>
      <c r="P15" s="863" t="s">
        <v>904</v>
      </c>
      <c r="Q15" s="874"/>
      <c r="R15" s="442"/>
    </row>
    <row r="16" spans="2:20" ht="85" customHeight="1" x14ac:dyDescent="0.25">
      <c r="B16" s="866"/>
      <c r="C16" s="873"/>
      <c r="D16" s="647" t="s">
        <v>886</v>
      </c>
      <c r="E16" s="648" t="s">
        <v>2</v>
      </c>
      <c r="F16" s="647" t="s">
        <v>886</v>
      </c>
      <c r="G16" s="648" t="s">
        <v>2</v>
      </c>
      <c r="H16" s="238" t="s">
        <v>1087</v>
      </c>
      <c r="I16" s="238" t="s">
        <v>1088</v>
      </c>
      <c r="J16" s="876"/>
      <c r="K16" s="646" t="s">
        <v>666</v>
      </c>
      <c r="L16" s="646" t="s">
        <v>667</v>
      </c>
      <c r="M16" s="649" t="s">
        <v>1147</v>
      </c>
      <c r="N16" s="646" t="s">
        <v>903</v>
      </c>
      <c r="O16" s="864"/>
      <c r="P16" s="864"/>
      <c r="Q16" s="882"/>
      <c r="R16" s="442"/>
    </row>
    <row r="17" spans="2:24" ht="13" x14ac:dyDescent="0.25">
      <c r="B17" s="866"/>
      <c r="C17" s="521" t="s">
        <v>410</v>
      </c>
      <c r="D17" s="870"/>
      <c r="E17" s="871"/>
      <c r="F17" s="870"/>
      <c r="G17" s="871"/>
      <c r="H17" s="445"/>
      <c r="I17" s="870"/>
      <c r="J17" s="871"/>
      <c r="K17" s="453" t="s">
        <v>1069</v>
      </c>
      <c r="L17" s="452" t="s">
        <v>1070</v>
      </c>
      <c r="M17" s="446" t="s">
        <v>692</v>
      </c>
      <c r="N17" s="445" t="s">
        <v>694</v>
      </c>
      <c r="O17" s="438"/>
      <c r="P17" s="446" t="s">
        <v>693</v>
      </c>
      <c r="Q17" s="445"/>
      <c r="R17" s="442"/>
    </row>
    <row r="18" spans="2:24" ht="36" customHeight="1" x14ac:dyDescent="0.25">
      <c r="B18" s="867"/>
      <c r="C18" s="59" t="s">
        <v>668</v>
      </c>
      <c r="D18" s="350"/>
      <c r="E18" s="3" t="s">
        <v>669</v>
      </c>
      <c r="F18" s="350"/>
      <c r="G18" s="3" t="s">
        <v>670</v>
      </c>
      <c r="H18" s="3" t="s">
        <v>671</v>
      </c>
      <c r="I18" s="3" t="s">
        <v>676</v>
      </c>
      <c r="J18" s="3" t="s">
        <v>677</v>
      </c>
      <c r="K18" s="3" t="s">
        <v>678</v>
      </c>
      <c r="L18" s="3" t="s">
        <v>679</v>
      </c>
      <c r="M18" s="3" t="s">
        <v>680</v>
      </c>
      <c r="N18" s="3" t="s">
        <v>681</v>
      </c>
      <c r="O18" s="3" t="s">
        <v>673</v>
      </c>
      <c r="P18" s="3" t="s">
        <v>674</v>
      </c>
      <c r="Q18" s="520" t="s">
        <v>675</v>
      </c>
      <c r="R18" s="443"/>
      <c r="V18" s="510" t="s">
        <v>1091</v>
      </c>
      <c r="W18" s="510" t="s">
        <v>1086</v>
      </c>
      <c r="X18" s="510" t="s">
        <v>1110</v>
      </c>
    </row>
    <row r="19" spans="2:24" ht="35.15" customHeight="1" thickBot="1" x14ac:dyDescent="0.3">
      <c r="B19" s="5">
        <v>1</v>
      </c>
      <c r="C19" s="335"/>
      <c r="D19" s="518"/>
      <c r="E19" s="575" t="str">
        <f t="shared" ref="E19:E28" si="0">IF(D19="","",VLOOKUP(D19,CNTR_Table,2,FALSE))</f>
        <v/>
      </c>
      <c r="F19" s="518"/>
      <c r="G19" s="553" t="str">
        <f t="shared" ref="G19:G28" si="1">IF(F19="","",VLOOKUP(F19,CNTR_Table,2,FALSE))</f>
        <v/>
      </c>
      <c r="H19" s="337"/>
      <c r="I19" s="337"/>
      <c r="J19" s="58">
        <f>(IF(ABS('INP05.MELD'!$F$19)&gt;ABS('INP05.MELD'!$G$19),'INP05.MELD'!$F$19,'INP05.MELD'!$G$19))*H19</f>
        <v>0</v>
      </c>
      <c r="K19" s="10"/>
      <c r="L19" s="10"/>
      <c r="M19" s="10"/>
      <c r="N19" s="10"/>
      <c r="O19" s="58">
        <f>IF(ABS('INP05.MELD'!$F$21)&gt;ABS('INP05.MELD'!$G$21),'INP05.MELD'!$F$21,'INP05.MELD'!$G$21)*I19</f>
        <v>0</v>
      </c>
      <c r="P19" s="58">
        <f>Q19-J19-K19-O19+L19+M19+N19</f>
        <v>0</v>
      </c>
      <c r="Q19" s="58">
        <f xml:space="preserve"> (IF(ABS('INP05.MELD'!$F$20)&gt;ABS('INP05.MELD'!$G$20),'INP05.MELD'!$F$20,'INP05.MELD'!$G$20))*I19</f>
        <v>0</v>
      </c>
      <c r="R19" s="5">
        <v>1</v>
      </c>
      <c r="U19" s="263">
        <f>COUNTA(K19:N19,H19:I19,F19,C19:D19)</f>
        <v>0</v>
      </c>
      <c r="V19" s="185" t="str">
        <f>IF(COUNTA(C19:D19,F19,H19:I19)=0,"",IF(COUNTA(D19,F19,H19:I19)&lt;4,"Warnung","OK"))</f>
        <v/>
      </c>
      <c r="W19" s="185" t="str">
        <f>IF(H19="","",IF(H19&gt;1,"Warnung",""))</f>
        <v/>
      </c>
      <c r="X19" s="185" t="str">
        <f>IF(I19="","",IF(I19&gt;1,"Warnung",""))</f>
        <v/>
      </c>
    </row>
    <row r="20" spans="2:24" ht="35.15" customHeight="1" thickTop="1" thickBot="1" x14ac:dyDescent="0.3">
      <c r="B20" s="5">
        <v>2</v>
      </c>
      <c r="C20" s="335"/>
      <c r="D20" s="518"/>
      <c r="E20" s="575" t="str">
        <f t="shared" si="0"/>
        <v/>
      </c>
      <c r="F20" s="518"/>
      <c r="G20" s="553" t="str">
        <f t="shared" si="1"/>
        <v/>
      </c>
      <c r="H20" s="337"/>
      <c r="I20" s="337"/>
      <c r="J20" s="58">
        <f>(IF(ABS('INP05.MELD'!$F$19)&gt;ABS('INP05.MELD'!$G$19),'INP05.MELD'!$F$19,'INP05.MELD'!$G$19))*H20</f>
        <v>0</v>
      </c>
      <c r="K20" s="10"/>
      <c r="L20" s="10"/>
      <c r="M20" s="10"/>
      <c r="N20" s="10"/>
      <c r="O20" s="58">
        <f>IF(ABS('INP05.MELD'!$F$21)&gt;ABS('INP05.MELD'!$G$21),'INP05.MELD'!$F$21,'INP05.MELD'!$G$21)*I20</f>
        <v>0</v>
      </c>
      <c r="P20" s="58">
        <f t="shared" ref="P20:P28" si="2">Q20-J20-K20-O20+L20+M20+N20</f>
        <v>0</v>
      </c>
      <c r="Q20" s="58">
        <f xml:space="preserve"> (IF(ABS('INP05.MELD'!$F$20)&gt;ABS('INP05.MELD'!$G$20),'INP05.MELD'!$F$20,'INP05.MELD'!$G$20))*I20</f>
        <v>0</v>
      </c>
      <c r="R20" s="5">
        <v>2</v>
      </c>
      <c r="T20" s="403"/>
      <c r="U20" s="263">
        <f t="shared" ref="U20:U28" si="3">COUNTA(K20:N20,H20:I20,F20,C20:D20)</f>
        <v>0</v>
      </c>
      <c r="V20" s="185" t="str">
        <f t="shared" ref="V20:V28" si="4">IF(COUNTA(C20:D20,F20,H20:I20)=0,"",IF(COUNTA(D20,F20,H20:I20)&lt;4,"Warnung","OK"))</f>
        <v/>
      </c>
      <c r="W20" s="185" t="str">
        <f t="shared" ref="W20:W28" si="5">IF(H20="","",IF(H20&gt;1,"Warnung",""))</f>
        <v/>
      </c>
      <c r="X20" s="185" t="str">
        <f t="shared" ref="X20:X28" si="6">IF(I20="","",IF(I20&gt;1,"Warnung",""))</f>
        <v/>
      </c>
    </row>
    <row r="21" spans="2:24" ht="35.15" customHeight="1" thickTop="1" thickBot="1" x14ac:dyDescent="0.3">
      <c r="B21" s="5">
        <v>3</v>
      </c>
      <c r="C21" s="335"/>
      <c r="D21" s="518"/>
      <c r="E21" s="575" t="str">
        <f t="shared" si="0"/>
        <v/>
      </c>
      <c r="F21" s="518"/>
      <c r="G21" s="553" t="str">
        <f t="shared" si="1"/>
        <v/>
      </c>
      <c r="H21" s="337"/>
      <c r="I21" s="337"/>
      <c r="J21" s="58">
        <f>(IF(ABS('INP05.MELD'!$F$19)&gt;ABS('INP05.MELD'!$G$19),'INP05.MELD'!$F$19,'INP05.MELD'!$G$19))*H21</f>
        <v>0</v>
      </c>
      <c r="K21" s="10"/>
      <c r="L21" s="10"/>
      <c r="M21" s="10"/>
      <c r="N21" s="10"/>
      <c r="O21" s="58">
        <f>IF(ABS('INP05.MELD'!$F$21)&gt;ABS('INP05.MELD'!$G$21),'INP05.MELD'!$F$21,'INP05.MELD'!$G$21)*I21</f>
        <v>0</v>
      </c>
      <c r="P21" s="58">
        <f t="shared" si="2"/>
        <v>0</v>
      </c>
      <c r="Q21" s="58">
        <f xml:space="preserve"> (IF(ABS('INP05.MELD'!$F$20)&gt;ABS('INP05.MELD'!$G$20),'INP05.MELD'!$F$20,'INP05.MELD'!$G$20))*I21</f>
        <v>0</v>
      </c>
      <c r="R21" s="5">
        <v>3</v>
      </c>
      <c r="T21" s="403"/>
      <c r="U21" s="263">
        <f t="shared" si="3"/>
        <v>0</v>
      </c>
      <c r="V21" s="185" t="str">
        <f t="shared" si="4"/>
        <v/>
      </c>
      <c r="W21" s="185" t="str">
        <f t="shared" si="5"/>
        <v/>
      </c>
      <c r="X21" s="185" t="str">
        <f t="shared" si="6"/>
        <v/>
      </c>
    </row>
    <row r="22" spans="2:24" ht="35.15" customHeight="1" thickTop="1" thickBot="1" x14ac:dyDescent="0.3">
      <c r="B22" s="5">
        <v>4</v>
      </c>
      <c r="C22" s="335"/>
      <c r="D22" s="518"/>
      <c r="E22" s="575" t="str">
        <f t="shared" si="0"/>
        <v/>
      </c>
      <c r="F22" s="518"/>
      <c r="G22" s="553" t="str">
        <f t="shared" si="1"/>
        <v/>
      </c>
      <c r="H22" s="337"/>
      <c r="I22" s="337"/>
      <c r="J22" s="58">
        <f>(IF(ABS('INP05.MELD'!$F$19)&gt;ABS('INP05.MELD'!$G$19),'INP05.MELD'!$F$19,'INP05.MELD'!$G$19))*H22</f>
        <v>0</v>
      </c>
      <c r="K22" s="10"/>
      <c r="L22" s="10"/>
      <c r="M22" s="10"/>
      <c r="N22" s="10"/>
      <c r="O22" s="58">
        <f>IF(ABS('INP05.MELD'!$F$21)&gt;ABS('INP05.MELD'!$G$21),'INP05.MELD'!$F$21,'INP05.MELD'!$G$21)*I22</f>
        <v>0</v>
      </c>
      <c r="P22" s="58">
        <f t="shared" si="2"/>
        <v>0</v>
      </c>
      <c r="Q22" s="58">
        <f xml:space="preserve"> (IF(ABS('INP05.MELD'!$F$20)&gt;ABS('INP05.MELD'!$G$20),'INP05.MELD'!$F$20,'INP05.MELD'!$G$20))*I22</f>
        <v>0</v>
      </c>
      <c r="R22" s="5">
        <v>4</v>
      </c>
      <c r="T22" s="403"/>
      <c r="U22" s="263">
        <f t="shared" si="3"/>
        <v>0</v>
      </c>
      <c r="V22" s="185" t="str">
        <f t="shared" si="4"/>
        <v/>
      </c>
      <c r="W22" s="185" t="str">
        <f t="shared" si="5"/>
        <v/>
      </c>
      <c r="X22" s="185" t="str">
        <f t="shared" si="6"/>
        <v/>
      </c>
    </row>
    <row r="23" spans="2:24" ht="35.15" customHeight="1" thickTop="1" thickBot="1" x14ac:dyDescent="0.3">
      <c r="B23" s="5">
        <v>5</v>
      </c>
      <c r="C23" s="335"/>
      <c r="D23" s="518"/>
      <c r="E23" s="575" t="str">
        <f t="shared" si="0"/>
        <v/>
      </c>
      <c r="F23" s="518"/>
      <c r="G23" s="553" t="str">
        <f t="shared" si="1"/>
        <v/>
      </c>
      <c r="H23" s="337"/>
      <c r="I23" s="337"/>
      <c r="J23" s="58">
        <f>(IF(ABS('INP05.MELD'!$F$19)&gt;ABS('INP05.MELD'!$G$19),'INP05.MELD'!$F$19,'INP05.MELD'!$G$19))*H23</f>
        <v>0</v>
      </c>
      <c r="K23" s="10"/>
      <c r="L23" s="10"/>
      <c r="M23" s="10"/>
      <c r="N23" s="10"/>
      <c r="O23" s="58">
        <f>IF(ABS('INP05.MELD'!$F$21)&gt;ABS('INP05.MELD'!$G$21),'INP05.MELD'!$F$21,'INP05.MELD'!$G$21)*I23</f>
        <v>0</v>
      </c>
      <c r="P23" s="58">
        <f t="shared" si="2"/>
        <v>0</v>
      </c>
      <c r="Q23" s="58">
        <f xml:space="preserve"> (IF(ABS('INP05.MELD'!$F$20)&gt;ABS('INP05.MELD'!$G$20),'INP05.MELD'!$F$20,'INP05.MELD'!$G$20))*I23</f>
        <v>0</v>
      </c>
      <c r="R23" s="5">
        <v>5</v>
      </c>
      <c r="T23" s="403"/>
      <c r="U23" s="263">
        <f t="shared" si="3"/>
        <v>0</v>
      </c>
      <c r="V23" s="185" t="str">
        <f t="shared" si="4"/>
        <v/>
      </c>
      <c r="W23" s="185" t="str">
        <f t="shared" si="5"/>
        <v/>
      </c>
      <c r="X23" s="185" t="str">
        <f t="shared" si="6"/>
        <v/>
      </c>
    </row>
    <row r="24" spans="2:24" ht="35.15" customHeight="1" thickTop="1" thickBot="1" x14ac:dyDescent="0.3">
      <c r="B24" s="5">
        <v>6</v>
      </c>
      <c r="C24" s="335"/>
      <c r="D24" s="518"/>
      <c r="E24" s="575" t="str">
        <f t="shared" si="0"/>
        <v/>
      </c>
      <c r="F24" s="518"/>
      <c r="G24" s="553" t="str">
        <f t="shared" si="1"/>
        <v/>
      </c>
      <c r="H24" s="337"/>
      <c r="I24" s="337"/>
      <c r="J24" s="58">
        <f>(IF(ABS('INP05.MELD'!$F$19)&gt;ABS('INP05.MELD'!$G$19),'INP05.MELD'!$F$19,'INP05.MELD'!$G$19))*H24</f>
        <v>0</v>
      </c>
      <c r="K24" s="10"/>
      <c r="L24" s="10"/>
      <c r="M24" s="10"/>
      <c r="N24" s="10"/>
      <c r="O24" s="58">
        <f>IF(ABS('INP05.MELD'!$F$21)&gt;ABS('INP05.MELD'!$G$21),'INP05.MELD'!$F$21,'INP05.MELD'!$G$21)*I24</f>
        <v>0</v>
      </c>
      <c r="P24" s="58">
        <f t="shared" si="2"/>
        <v>0</v>
      </c>
      <c r="Q24" s="58">
        <f xml:space="preserve"> (IF(ABS('INP05.MELD'!$F$20)&gt;ABS('INP05.MELD'!$G$20),'INP05.MELD'!$F$20,'INP05.MELD'!$G$20))*I24</f>
        <v>0</v>
      </c>
      <c r="R24" s="5">
        <v>6</v>
      </c>
      <c r="T24" s="403"/>
      <c r="U24" s="263">
        <f t="shared" si="3"/>
        <v>0</v>
      </c>
      <c r="V24" s="185" t="str">
        <f t="shared" si="4"/>
        <v/>
      </c>
      <c r="W24" s="185" t="str">
        <f t="shared" si="5"/>
        <v/>
      </c>
      <c r="X24" s="185" t="str">
        <f t="shared" si="6"/>
        <v/>
      </c>
    </row>
    <row r="25" spans="2:24" ht="35.15" customHeight="1" thickTop="1" thickBot="1" x14ac:dyDescent="0.3">
      <c r="B25" s="5">
        <v>7</v>
      </c>
      <c r="C25" s="335"/>
      <c r="D25" s="518"/>
      <c r="E25" s="575" t="str">
        <f t="shared" si="0"/>
        <v/>
      </c>
      <c r="F25" s="518"/>
      <c r="G25" s="553" t="str">
        <f t="shared" si="1"/>
        <v/>
      </c>
      <c r="H25" s="337"/>
      <c r="I25" s="337"/>
      <c r="J25" s="58">
        <f>(IF(ABS('INP05.MELD'!$F$19)&gt;ABS('INP05.MELD'!$G$19),'INP05.MELD'!$F$19,'INP05.MELD'!$G$19))*H25</f>
        <v>0</v>
      </c>
      <c r="K25" s="10"/>
      <c r="L25" s="10"/>
      <c r="M25" s="10"/>
      <c r="N25" s="10"/>
      <c r="O25" s="58">
        <f>IF(ABS('INP05.MELD'!$F$21)&gt;ABS('INP05.MELD'!$G$21),'INP05.MELD'!$F$21,'INP05.MELD'!$G$21)*I25</f>
        <v>0</v>
      </c>
      <c r="P25" s="58">
        <f t="shared" si="2"/>
        <v>0</v>
      </c>
      <c r="Q25" s="58">
        <f xml:space="preserve"> (IF(ABS('INP05.MELD'!$F$20)&gt;ABS('INP05.MELD'!$G$20),'INP05.MELD'!$F$20,'INP05.MELD'!$G$20))*I25</f>
        <v>0</v>
      </c>
      <c r="R25" s="5">
        <v>7</v>
      </c>
      <c r="T25" s="403"/>
      <c r="U25" s="263">
        <f t="shared" si="3"/>
        <v>0</v>
      </c>
      <c r="V25" s="185" t="str">
        <f t="shared" si="4"/>
        <v/>
      </c>
      <c r="W25" s="185" t="str">
        <f t="shared" si="5"/>
        <v/>
      </c>
      <c r="X25" s="185" t="str">
        <f t="shared" si="6"/>
        <v/>
      </c>
    </row>
    <row r="26" spans="2:24" ht="35.15" customHeight="1" thickTop="1" thickBot="1" x14ac:dyDescent="0.3">
      <c r="B26" s="5">
        <v>8</v>
      </c>
      <c r="C26" s="335"/>
      <c r="D26" s="518"/>
      <c r="E26" s="575" t="str">
        <f t="shared" si="0"/>
        <v/>
      </c>
      <c r="F26" s="518"/>
      <c r="G26" s="553" t="str">
        <f t="shared" si="1"/>
        <v/>
      </c>
      <c r="H26" s="337"/>
      <c r="I26" s="337"/>
      <c r="J26" s="58">
        <f>(IF(ABS('INP05.MELD'!$F$19)&gt;ABS('INP05.MELD'!$G$19),'INP05.MELD'!$F$19,'INP05.MELD'!$G$19))*H26</f>
        <v>0</v>
      </c>
      <c r="K26" s="10"/>
      <c r="L26" s="10"/>
      <c r="M26" s="10"/>
      <c r="N26" s="10"/>
      <c r="O26" s="58">
        <f>IF(ABS('INP05.MELD'!$F$21)&gt;ABS('INP05.MELD'!$G$21),'INP05.MELD'!$F$21,'INP05.MELD'!$G$21)*I26</f>
        <v>0</v>
      </c>
      <c r="P26" s="58">
        <f t="shared" si="2"/>
        <v>0</v>
      </c>
      <c r="Q26" s="58">
        <f xml:space="preserve"> (IF(ABS('INP05.MELD'!$F$20)&gt;ABS('INP05.MELD'!$G$20),'INP05.MELD'!$F$20,'INP05.MELD'!$G$20))*I26</f>
        <v>0</v>
      </c>
      <c r="R26" s="5">
        <v>8</v>
      </c>
      <c r="T26" s="403"/>
      <c r="U26" s="263">
        <f t="shared" si="3"/>
        <v>0</v>
      </c>
      <c r="V26" s="185" t="str">
        <f t="shared" si="4"/>
        <v/>
      </c>
      <c r="W26" s="185" t="str">
        <f t="shared" si="5"/>
        <v/>
      </c>
      <c r="X26" s="185" t="str">
        <f t="shared" si="6"/>
        <v/>
      </c>
    </row>
    <row r="27" spans="2:24" ht="35.15" customHeight="1" thickTop="1" thickBot="1" x14ac:dyDescent="0.3">
      <c r="B27" s="5">
        <v>9</v>
      </c>
      <c r="C27" s="335"/>
      <c r="D27" s="518"/>
      <c r="E27" s="575" t="str">
        <f t="shared" si="0"/>
        <v/>
      </c>
      <c r="F27" s="518"/>
      <c r="G27" s="553" t="str">
        <f t="shared" si="1"/>
        <v/>
      </c>
      <c r="H27" s="337"/>
      <c r="I27" s="337"/>
      <c r="J27" s="58">
        <f>(IF(ABS('INP05.MELD'!$F$19)&gt;ABS('INP05.MELD'!$G$19),'INP05.MELD'!$F$19,'INP05.MELD'!$G$19))*H27</f>
        <v>0</v>
      </c>
      <c r="K27" s="10"/>
      <c r="L27" s="10"/>
      <c r="M27" s="10"/>
      <c r="N27" s="10"/>
      <c r="O27" s="58">
        <f>IF(ABS('INP05.MELD'!$F$21)&gt;ABS('INP05.MELD'!$G$21),'INP05.MELD'!$F$21,'INP05.MELD'!$G$21)*I27</f>
        <v>0</v>
      </c>
      <c r="P27" s="58">
        <f t="shared" si="2"/>
        <v>0</v>
      </c>
      <c r="Q27" s="58">
        <f xml:space="preserve"> (IF(ABS('INP05.MELD'!$F$20)&gt;ABS('INP05.MELD'!$G$20),'INP05.MELD'!$F$20,'INP05.MELD'!$G$20))*I27</f>
        <v>0</v>
      </c>
      <c r="R27" s="5">
        <v>9</v>
      </c>
      <c r="T27" s="403"/>
      <c r="U27" s="263">
        <f t="shared" si="3"/>
        <v>0</v>
      </c>
      <c r="V27" s="185" t="str">
        <f t="shared" si="4"/>
        <v/>
      </c>
      <c r="W27" s="185" t="str">
        <f t="shared" si="5"/>
        <v/>
      </c>
      <c r="X27" s="185" t="str">
        <f t="shared" si="6"/>
        <v/>
      </c>
    </row>
    <row r="28" spans="2:24" ht="35.15" customHeight="1" thickTop="1" thickBot="1" x14ac:dyDescent="0.3">
      <c r="B28" s="5">
        <v>10</v>
      </c>
      <c r="C28" s="335"/>
      <c r="D28" s="518"/>
      <c r="E28" s="575" t="str">
        <f t="shared" si="0"/>
        <v/>
      </c>
      <c r="F28" s="518"/>
      <c r="G28" s="553" t="str">
        <f t="shared" si="1"/>
        <v/>
      </c>
      <c r="H28" s="337"/>
      <c r="I28" s="337"/>
      <c r="J28" s="58">
        <f>(IF(ABS('INP05.MELD'!$F$19)&gt;ABS('INP05.MELD'!$G$19),'INP05.MELD'!$F$19,'INP05.MELD'!$G$19))*H28</f>
        <v>0</v>
      </c>
      <c r="K28" s="10"/>
      <c r="L28" s="10"/>
      <c r="M28" s="10"/>
      <c r="N28" s="10"/>
      <c r="O28" s="58">
        <f>IF(ABS('INP05.MELD'!$F$21)&gt;ABS('INP05.MELD'!$G$21),'INP05.MELD'!$F$21,'INP05.MELD'!$G$21)*I28</f>
        <v>0</v>
      </c>
      <c r="P28" s="58">
        <f t="shared" si="2"/>
        <v>0</v>
      </c>
      <c r="Q28" s="58">
        <f xml:space="preserve"> (IF(ABS('INP05.MELD'!$F$20)&gt;ABS('INP05.MELD'!$G$20),'INP05.MELD'!$F$20,'INP05.MELD'!$G$20))*I28</f>
        <v>0</v>
      </c>
      <c r="R28" s="5">
        <v>10</v>
      </c>
      <c r="T28" s="403"/>
      <c r="U28" s="263">
        <f t="shared" si="3"/>
        <v>0</v>
      </c>
      <c r="V28" s="185" t="str">
        <f t="shared" si="4"/>
        <v/>
      </c>
      <c r="W28" s="185" t="str">
        <f t="shared" si="5"/>
        <v/>
      </c>
      <c r="X28" s="185" t="str">
        <f t="shared" si="6"/>
        <v/>
      </c>
    </row>
    <row r="29" spans="2:24" ht="6" customHeight="1" thickTop="1" x14ac:dyDescent="0.25">
      <c r="B29" s="348"/>
      <c r="C29" s="348"/>
      <c r="D29" s="348"/>
      <c r="E29" s="348"/>
      <c r="F29" s="348"/>
      <c r="G29" s="348"/>
      <c r="H29" s="348"/>
      <c r="I29" s="348"/>
      <c r="J29" s="348"/>
      <c r="K29" s="348"/>
      <c r="L29" s="348"/>
      <c r="M29" s="348"/>
      <c r="N29" s="348"/>
      <c r="O29" s="348"/>
      <c r="P29" s="348"/>
      <c r="Q29" s="348"/>
      <c r="R29" s="348"/>
      <c r="T29" s="403"/>
    </row>
    <row r="30" spans="2:24" ht="16" customHeight="1" x14ac:dyDescent="0.25">
      <c r="C30" s="204" t="str">
        <f>"Version: "&amp;C64</f>
        <v>Version: 1.01.D0</v>
      </c>
      <c r="R30" s="339" t="s">
        <v>367</v>
      </c>
    </row>
    <row r="31" spans="2:24" s="403" customFormat="1" ht="16" customHeight="1" x14ac:dyDescent="0.25">
      <c r="C31" s="204"/>
      <c r="T31" s="14" t="s">
        <v>718</v>
      </c>
      <c r="U31" s="263">
        <f>SUM(U19:U28)</f>
        <v>0</v>
      </c>
    </row>
    <row r="32" spans="2:24" ht="16" customHeight="1" x14ac:dyDescent="0.25">
      <c r="C32" s="353" t="s">
        <v>908</v>
      </c>
      <c r="H32" s="513">
        <f t="shared" ref="H32:Q32" si="7">SUM(H19:H28)</f>
        <v>0</v>
      </c>
      <c r="I32" s="513">
        <f t="shared" si="7"/>
        <v>0</v>
      </c>
      <c r="J32" s="514">
        <f t="shared" si="7"/>
        <v>0</v>
      </c>
      <c r="K32" s="514">
        <f t="shared" si="7"/>
        <v>0</v>
      </c>
      <c r="L32" s="514">
        <f t="shared" si="7"/>
        <v>0</v>
      </c>
      <c r="M32" s="514">
        <f t="shared" si="7"/>
        <v>0</v>
      </c>
      <c r="N32" s="514">
        <f t="shared" si="7"/>
        <v>0</v>
      </c>
      <c r="O32" s="514">
        <f t="shared" si="7"/>
        <v>0</v>
      </c>
      <c r="P32" s="514">
        <f t="shared" si="7"/>
        <v>0</v>
      </c>
      <c r="Q32" s="514">
        <f t="shared" si="7"/>
        <v>0</v>
      </c>
    </row>
    <row r="33" spans="3:17" ht="16" customHeight="1" x14ac:dyDescent="0.25">
      <c r="C33" s="356" t="s">
        <v>1071</v>
      </c>
      <c r="H33" s="513">
        <f>'INP20.MELD'!G31:G31+H32</f>
        <v>0</v>
      </c>
      <c r="I33" s="513">
        <f>'INP20.MELD'!H31+I32</f>
        <v>0</v>
      </c>
      <c r="J33" s="515"/>
      <c r="K33" s="515"/>
      <c r="L33" s="515"/>
      <c r="M33" s="515"/>
      <c r="N33" s="515"/>
      <c r="O33" s="515"/>
      <c r="P33" s="515"/>
      <c r="Q33" s="515"/>
    </row>
    <row r="34" spans="3:17" ht="16" customHeight="1" x14ac:dyDescent="0.25">
      <c r="C34" s="353" t="s">
        <v>909</v>
      </c>
      <c r="H34" s="513">
        <f>1-H33</f>
        <v>1</v>
      </c>
      <c r="I34" s="513">
        <f>1-I33</f>
        <v>1</v>
      </c>
      <c r="J34" s="515"/>
      <c r="K34" s="515"/>
      <c r="L34" s="515"/>
      <c r="M34" s="515"/>
      <c r="N34" s="515"/>
      <c r="O34" s="515"/>
      <c r="P34" s="515"/>
      <c r="Q34" s="515"/>
    </row>
    <row r="35" spans="3:17" ht="16" customHeight="1" x14ac:dyDescent="0.25"/>
    <row r="36" spans="3:17" ht="16" customHeight="1" x14ac:dyDescent="0.25"/>
    <row r="37" spans="3:17" ht="16" customHeight="1" x14ac:dyDescent="0.3">
      <c r="C37" s="144" t="s">
        <v>726</v>
      </c>
    </row>
    <row r="38" spans="3:17" ht="16" customHeight="1" x14ac:dyDescent="0.25">
      <c r="C38" s="94" t="s">
        <v>414</v>
      </c>
      <c r="H38" s="185" t="str">
        <f>IF(MIN(H19:H28)&lt;0,"ERROR","")</f>
        <v/>
      </c>
      <c r="I38" s="185" t="str">
        <f>IF(MIN(I19:I28)&lt;0,"ERROR","")</f>
        <v/>
      </c>
      <c r="K38" s="185" t="str">
        <f>IF(MIN(K19:K28)&lt;0,"ERROR","")</f>
        <v/>
      </c>
      <c r="L38" s="185" t="str">
        <f>IF(MIN(L19:L28)&lt;0,"ERROR","")</f>
        <v/>
      </c>
      <c r="M38" s="185" t="str">
        <f>IF(MIN(M19:M28)&lt;0,"ERROR","")</f>
        <v/>
      </c>
      <c r="N38" s="185" t="str">
        <f>IF(MIN(N19:N28)&lt;0,"ERROR","")</f>
        <v/>
      </c>
    </row>
    <row r="39" spans="3:17" s="506" customFormat="1" ht="13" x14ac:dyDescent="0.25">
      <c r="C39" s="94" t="s">
        <v>725</v>
      </c>
      <c r="K39" s="185" t="str">
        <f>IF(MAX(K19:K28)&gt;100000,"Warnung","")</f>
        <v/>
      </c>
      <c r="L39" s="185" t="str">
        <f>IF(MAX(L19:L28)&gt;100000,"Warnung","")</f>
        <v/>
      </c>
      <c r="M39" s="185" t="str">
        <f>IF(MAX(M19:M28)&gt;100000,"Warnung","")</f>
        <v/>
      </c>
      <c r="N39" s="185" t="str">
        <f>IF(MAX(N19:N28)&gt;100000,"Warnung","")</f>
        <v/>
      </c>
    </row>
    <row r="40" spans="3:17" ht="16" hidden="1" customHeight="1" x14ac:dyDescent="0.25">
      <c r="C40" s="94"/>
      <c r="H40" s="185"/>
      <c r="I40" s="185"/>
    </row>
    <row r="41" spans="3:17" ht="16" customHeight="1" x14ac:dyDescent="0.25">
      <c r="C41" s="94" t="s">
        <v>1112</v>
      </c>
      <c r="H41" s="185" t="str">
        <f>IF(H33&gt;1,"ERROR","")</f>
        <v/>
      </c>
      <c r="I41" s="185" t="str">
        <f>IF(I33&gt;1,"ERROR","")</f>
        <v/>
      </c>
    </row>
    <row r="42" spans="3:17" ht="16" customHeight="1" x14ac:dyDescent="0.25"/>
    <row r="43" spans="3:17" x14ac:dyDescent="0.25">
      <c r="C43" s="161"/>
    </row>
    <row r="44" spans="3:17" s="403" customFormat="1" x14ac:dyDescent="0.25"/>
    <row r="45" spans="3:17" s="403" customFormat="1" x14ac:dyDescent="0.25"/>
    <row r="46" spans="3:17" s="403" customFormat="1" x14ac:dyDescent="0.25"/>
    <row r="47" spans="3:17" s="403" customFormat="1" x14ac:dyDescent="0.25"/>
    <row r="48" spans="3:17" s="403" customFormat="1" x14ac:dyDescent="0.25"/>
    <row r="49" spans="2:3" s="403" customFormat="1" x14ac:dyDescent="0.25"/>
    <row r="50" spans="2:3" s="403" customFormat="1" x14ac:dyDescent="0.25"/>
    <row r="51" spans="2:3" s="403" customFormat="1" x14ac:dyDescent="0.25"/>
    <row r="52" spans="2:3" s="403" customFormat="1" x14ac:dyDescent="0.25"/>
    <row r="53" spans="2:3" s="403" customFormat="1" x14ac:dyDescent="0.25"/>
    <row r="54" spans="2:3" s="403" customFormat="1" x14ac:dyDescent="0.25"/>
    <row r="55" spans="2:3" s="403" customFormat="1" x14ac:dyDescent="0.25"/>
    <row r="56" spans="2:3" s="403" customFormat="1" x14ac:dyDescent="0.25"/>
    <row r="61" spans="2:3" x14ac:dyDescent="0.25">
      <c r="B61" s="221" t="s">
        <v>4</v>
      </c>
      <c r="C61" s="222" t="str">
        <f>Q2</f>
        <v>XXXXXX</v>
      </c>
    </row>
    <row r="62" spans="2:3" x14ac:dyDescent="0.25">
      <c r="B62" s="88"/>
      <c r="C62" s="223" t="str">
        <f>Q1</f>
        <v>INP30</v>
      </c>
    </row>
    <row r="63" spans="2:3" x14ac:dyDescent="0.25">
      <c r="B63" s="88"/>
      <c r="C63" s="224" t="str">
        <f>Q3</f>
        <v>TT.MM.JJJJ</v>
      </c>
    </row>
    <row r="64" spans="2:3" x14ac:dyDescent="0.25">
      <c r="B64" s="88"/>
      <c r="C64" s="225" t="s">
        <v>1162</v>
      </c>
    </row>
    <row r="65" spans="2:3" x14ac:dyDescent="0.25">
      <c r="B65" s="88"/>
      <c r="C65" s="223" t="str">
        <f>C18</f>
        <v>Kol. 01</v>
      </c>
    </row>
    <row r="66" spans="2:3" ht="13" x14ac:dyDescent="0.3">
      <c r="B66" s="88"/>
      <c r="C66" s="226">
        <f>COUNTIF(H38:N42,"ERROR")</f>
        <v>0</v>
      </c>
    </row>
    <row r="67" spans="2:3" ht="13" x14ac:dyDescent="0.3">
      <c r="B67" s="187"/>
      <c r="C67" s="227">
        <f>COUNTIF(H19:X41,"WARNUNG")</f>
        <v>0</v>
      </c>
    </row>
  </sheetData>
  <sheetProtection sheet="1" objects="1" scenarios="1"/>
  <mergeCells count="24">
    <mergeCell ref="D5:J5"/>
    <mergeCell ref="D6:J6"/>
    <mergeCell ref="D7:J7"/>
    <mergeCell ref="S1:T1"/>
    <mergeCell ref="Q2:R2"/>
    <mergeCell ref="S2:T2"/>
    <mergeCell ref="Q3:R3"/>
    <mergeCell ref="S3:T3"/>
    <mergeCell ref="O15:O16"/>
    <mergeCell ref="P15:P16"/>
    <mergeCell ref="Q1:R1"/>
    <mergeCell ref="K15:L15"/>
    <mergeCell ref="M15:N15"/>
    <mergeCell ref="K14:P14"/>
    <mergeCell ref="Q14:Q16"/>
    <mergeCell ref="B15:B18"/>
    <mergeCell ref="C15:C16"/>
    <mergeCell ref="D15:E15"/>
    <mergeCell ref="F15:G15"/>
    <mergeCell ref="H15:I15"/>
    <mergeCell ref="D17:E17"/>
    <mergeCell ref="F17:G17"/>
    <mergeCell ref="I17:J17"/>
    <mergeCell ref="J14:J16"/>
  </mergeCells>
  <dataValidations disablePrompts="1" count="2">
    <dataValidation type="list" allowBlank="1" showInputMessage="1" showErrorMessage="1" sqref="F19:F28" xr:uid="{00000000-0002-0000-0700-000000000000}">
      <formula1>CNTR_Name</formula1>
    </dataValidation>
    <dataValidation type="list" allowBlank="1" showInputMessage="1" showErrorMessage="1" sqref="D19:D28" xr:uid="{00000000-0002-0000-0700-000001000000}">
      <formula1>CNTR_Name_2</formula1>
    </dataValidation>
  </dataValidations>
  <hyperlinks>
    <hyperlink ref="K17" location="Note_7.1" display="7.1, 7.6" xr:uid="{00000000-0004-0000-0700-000000000000}"/>
    <hyperlink ref="N17" location="Note_7.5" display="7.5" xr:uid="{00000000-0004-0000-0700-000001000000}"/>
    <hyperlink ref="L17:M17" location="Note_6.0" display="6." xr:uid="{00000000-0004-0000-0700-000002000000}"/>
    <hyperlink ref="C17" location="Note_7." display="'7." xr:uid="{00000000-0004-0000-0700-000003000000}"/>
    <hyperlink ref="L17" location="Note_7.2" display="7.2, 7.6" xr:uid="{00000000-0004-0000-0700-000004000000}"/>
    <hyperlink ref="M17" location="Note_7.3" display="7.3" xr:uid="{00000000-0004-0000-0700-000005000000}"/>
    <hyperlink ref="P17" location="Note_7.4" display="7.4" xr:uid="{00000000-0004-0000-0700-000006000000}"/>
  </hyperlinks>
  <pageMargins left="0.59055118110236227" right="0.59055118110236227" top="0.59055118110236227" bottom="0.59055118110236227" header="0.31496062992125984" footer="0.31496062992125984"/>
  <pageSetup paperSize="9" scale="47" fitToWidth="2" fitToHeight="2" orientation="landscape" r:id="rId1"/>
  <headerFooter>
    <oddFooter>&amp;L&amp;"Arial,Fett"SNB vertraulich&amp;C&amp;D&amp;RSeite &amp;P</oddFooter>
  </headerFooter>
  <colBreaks count="1" manualBreakCount="1">
    <brk id="18" min="18" max="109"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N319"/>
  <sheetViews>
    <sheetView showGridLines="0" showRowColHeaders="0" zoomScale="80" zoomScaleNormal="80" workbookViewId="0">
      <selection activeCell="F19" sqref="F19"/>
    </sheetView>
  </sheetViews>
  <sheetFormatPr baseColWidth="10" defaultColWidth="9.1796875" defaultRowHeight="12.5" x14ac:dyDescent="0.25"/>
  <cols>
    <col min="1" max="1" width="4.7265625" style="191" customWidth="1"/>
    <col min="2" max="2" width="10.453125" style="191" customWidth="1"/>
    <col min="3" max="3" width="54.7265625" style="191" customWidth="1"/>
    <col min="4" max="4" width="7.81640625" style="191" customWidth="1"/>
    <col min="5" max="5" width="4.7265625" style="191" customWidth="1"/>
    <col min="6" max="6" width="30.7265625" style="339" customWidth="1"/>
    <col min="7" max="7" width="4.7265625" style="339" customWidth="1"/>
    <col min="8" max="8" width="9.1796875" style="339" customWidth="1"/>
    <col min="9" max="10" width="9.1796875" style="339"/>
    <col min="11" max="11" width="9.1796875" style="339" customWidth="1"/>
    <col min="12" max="12" width="2.54296875" style="191" customWidth="1"/>
    <col min="13" max="13" width="10.7265625" style="191" bestFit="1" customWidth="1"/>
    <col min="14" max="14" width="19.7265625" style="191" customWidth="1"/>
    <col min="15" max="16384" width="9.1796875" style="191"/>
  </cols>
  <sheetData>
    <row r="1" spans="2:14" ht="21" customHeight="1" x14ac:dyDescent="0.4">
      <c r="F1" s="618" t="s">
        <v>869</v>
      </c>
      <c r="G1" s="366"/>
      <c r="H1" s="366"/>
      <c r="I1" s="366"/>
      <c r="J1" s="366"/>
      <c r="K1" s="366"/>
      <c r="M1" s="14" t="s">
        <v>1</v>
      </c>
      <c r="N1" s="340" t="s">
        <v>910</v>
      </c>
    </row>
    <row r="2" spans="2:14" ht="21" customHeight="1" x14ac:dyDescent="0.35">
      <c r="F2" s="619" t="s">
        <v>1089</v>
      </c>
      <c r="G2" s="366"/>
      <c r="H2" s="366"/>
      <c r="I2" s="366"/>
      <c r="J2" s="366"/>
      <c r="K2" s="366"/>
      <c r="M2" s="14" t="s">
        <v>1167</v>
      </c>
      <c r="N2" s="340" t="str">
        <f>Start!H3</f>
        <v>XXXXXX</v>
      </c>
    </row>
    <row r="3" spans="2:14" ht="21" customHeight="1" x14ac:dyDescent="0.3">
      <c r="F3" s="188" t="s">
        <v>1016</v>
      </c>
      <c r="G3" s="366"/>
      <c r="H3" s="366"/>
      <c r="I3" s="366"/>
      <c r="J3" s="366"/>
      <c r="K3" s="366"/>
      <c r="M3" s="14" t="s">
        <v>3</v>
      </c>
      <c r="N3" s="192" t="str">
        <f>Start!H4</f>
        <v>TT.MM.JJJJ</v>
      </c>
    </row>
    <row r="4" spans="2:14" ht="15.5" x14ac:dyDescent="0.35">
      <c r="F4" s="371"/>
      <c r="G4" s="366"/>
      <c r="H4" s="366"/>
      <c r="I4" s="366"/>
      <c r="J4" s="366"/>
      <c r="K4" s="366"/>
    </row>
    <row r="5" spans="2:14" ht="35.15" customHeight="1" x14ac:dyDescent="0.25">
      <c r="F5" s="857" t="s">
        <v>871</v>
      </c>
      <c r="G5" s="857"/>
      <c r="H5" s="857"/>
      <c r="I5" s="857"/>
      <c r="J5" s="857"/>
      <c r="K5" s="857"/>
    </row>
    <row r="6" spans="2:14" ht="18" customHeight="1" x14ac:dyDescent="0.35">
      <c r="F6" s="19"/>
    </row>
    <row r="7" spans="2:14" ht="18" customHeight="1" x14ac:dyDescent="0.35">
      <c r="F7" s="19"/>
    </row>
    <row r="8" spans="2:14" ht="18" customHeight="1" x14ac:dyDescent="0.35">
      <c r="F8" s="19"/>
    </row>
    <row r="9" spans="2:14" ht="18" hidden="1" customHeight="1" x14ac:dyDescent="0.3">
      <c r="F9" s="186"/>
    </row>
    <row r="10" spans="2:14" ht="18" hidden="1" customHeight="1" x14ac:dyDescent="0.3">
      <c r="B10" s="269"/>
      <c r="F10" s="287"/>
    </row>
    <row r="11" spans="2:14" ht="18" customHeight="1" x14ac:dyDescent="0.25">
      <c r="B11" s="270"/>
      <c r="D11" s="15"/>
      <c r="E11" s="6"/>
      <c r="F11" s="889" t="s">
        <v>872</v>
      </c>
      <c r="G11" s="6"/>
    </row>
    <row r="12" spans="2:14" ht="18" customHeight="1" x14ac:dyDescent="0.25">
      <c r="B12" s="275"/>
      <c r="D12" s="15"/>
      <c r="E12" s="7"/>
      <c r="F12" s="890"/>
      <c r="G12" s="7"/>
    </row>
    <row r="13" spans="2:14" ht="18" customHeight="1" x14ac:dyDescent="0.25">
      <c r="B13" s="271"/>
      <c r="C13" s="1"/>
      <c r="D13" s="15"/>
      <c r="E13" s="7"/>
      <c r="F13" s="890"/>
      <c r="G13" s="7"/>
    </row>
    <row r="14" spans="2:14" ht="20.25" customHeight="1" x14ac:dyDescent="0.25">
      <c r="B14" s="888" t="s">
        <v>672</v>
      </c>
      <c r="C14" s="888"/>
      <c r="D14" s="15"/>
      <c r="E14" s="7"/>
      <c r="F14" s="341"/>
      <c r="G14" s="7"/>
    </row>
    <row r="15" spans="2:14" ht="20.25" customHeight="1" x14ac:dyDescent="0.25">
      <c r="B15" s="888"/>
      <c r="C15" s="888"/>
      <c r="D15" s="15"/>
      <c r="E15" s="7"/>
      <c r="F15" s="342"/>
      <c r="G15" s="7"/>
    </row>
    <row r="16" spans="2:14" ht="13" x14ac:dyDescent="0.25">
      <c r="D16" s="15"/>
      <c r="E16" s="7"/>
      <c r="F16" s="445" t="s">
        <v>859</v>
      </c>
      <c r="G16" s="7"/>
    </row>
    <row r="17" spans="1:11" ht="36" customHeight="1" x14ac:dyDescent="0.25">
      <c r="A17" s="140"/>
      <c r="B17" s="60" t="s">
        <v>366</v>
      </c>
      <c r="C17" s="61" t="s">
        <v>873</v>
      </c>
      <c r="D17" s="75" t="s">
        <v>2</v>
      </c>
      <c r="E17" s="8"/>
      <c r="F17" s="59" t="s">
        <v>668</v>
      </c>
      <c r="G17" s="8"/>
    </row>
    <row r="18" spans="1:11" ht="35.15" customHeight="1" thickBot="1" x14ac:dyDescent="0.35">
      <c r="A18" s="81"/>
      <c r="B18" s="105" t="s">
        <v>399</v>
      </c>
      <c r="C18" s="106"/>
      <c r="D18" s="107" t="s">
        <v>18</v>
      </c>
      <c r="E18" s="5"/>
      <c r="F18" s="272">
        <f>SUM(F19:F66)</f>
        <v>0</v>
      </c>
      <c r="G18" s="5"/>
    </row>
    <row r="19" spans="1:11" ht="16" customHeight="1" thickTop="1" x14ac:dyDescent="0.25">
      <c r="A19" s="81"/>
      <c r="B19" s="93" t="s">
        <v>399</v>
      </c>
      <c r="C19" s="104" t="s">
        <v>424</v>
      </c>
      <c r="D19" s="76" t="s">
        <v>137</v>
      </c>
      <c r="E19" s="5">
        <v>1</v>
      </c>
      <c r="F19" s="10"/>
      <c r="G19" s="5">
        <v>1</v>
      </c>
    </row>
    <row r="20" spans="1:11" s="292" customFormat="1" ht="16" customHeight="1" x14ac:dyDescent="0.25">
      <c r="A20" s="81"/>
      <c r="B20" s="93" t="s">
        <v>399</v>
      </c>
      <c r="C20" s="104" t="s">
        <v>330</v>
      </c>
      <c r="D20" s="76" t="s">
        <v>138</v>
      </c>
      <c r="E20" s="5">
        <v>2</v>
      </c>
      <c r="F20" s="10"/>
      <c r="G20" s="5">
        <v>2</v>
      </c>
      <c r="H20" s="339"/>
      <c r="I20" s="339"/>
      <c r="J20" s="339"/>
      <c r="K20" s="339"/>
    </row>
    <row r="21" spans="1:11" s="292" customFormat="1" ht="16" customHeight="1" x14ac:dyDescent="0.25">
      <c r="A21" s="81"/>
      <c r="B21" s="93" t="s">
        <v>399</v>
      </c>
      <c r="C21" s="104" t="s">
        <v>736</v>
      </c>
      <c r="D21" s="76" t="s">
        <v>139</v>
      </c>
      <c r="E21" s="5">
        <v>39</v>
      </c>
      <c r="F21" s="10"/>
      <c r="G21" s="5">
        <v>39</v>
      </c>
      <c r="H21" s="339"/>
      <c r="I21" s="339"/>
      <c r="J21" s="339"/>
      <c r="K21" s="339"/>
    </row>
    <row r="22" spans="1:11" s="292" customFormat="1" ht="16" customHeight="1" x14ac:dyDescent="0.25">
      <c r="A22" s="81"/>
      <c r="B22" s="93" t="s">
        <v>399</v>
      </c>
      <c r="C22" s="104" t="s">
        <v>19</v>
      </c>
      <c r="D22" s="76" t="s">
        <v>20</v>
      </c>
      <c r="E22" s="5">
        <v>3</v>
      </c>
      <c r="F22" s="10"/>
      <c r="G22" s="5">
        <v>3</v>
      </c>
      <c r="H22" s="339"/>
      <c r="I22" s="339"/>
      <c r="J22" s="339"/>
      <c r="K22" s="339"/>
    </row>
    <row r="23" spans="1:11" s="292" customFormat="1" ht="16" customHeight="1" x14ac:dyDescent="0.25">
      <c r="A23" s="81"/>
      <c r="B23" s="93" t="s">
        <v>399</v>
      </c>
      <c r="C23" s="104" t="s">
        <v>425</v>
      </c>
      <c r="D23" s="76" t="s">
        <v>140</v>
      </c>
      <c r="E23" s="5">
        <v>44</v>
      </c>
      <c r="F23" s="10"/>
      <c r="G23" s="5">
        <v>44</v>
      </c>
      <c r="H23" s="339"/>
      <c r="I23" s="339"/>
      <c r="J23" s="339"/>
      <c r="K23" s="339"/>
    </row>
    <row r="24" spans="1:11" s="292" customFormat="1" ht="16" customHeight="1" x14ac:dyDescent="0.25">
      <c r="A24" s="81"/>
      <c r="B24" s="93" t="s">
        <v>399</v>
      </c>
      <c r="C24" s="104" t="s">
        <v>21</v>
      </c>
      <c r="D24" s="76" t="s">
        <v>22</v>
      </c>
      <c r="E24" s="5">
        <v>4</v>
      </c>
      <c r="F24" s="10"/>
      <c r="G24" s="5">
        <v>4</v>
      </c>
      <c r="H24" s="339"/>
      <c r="I24" s="339"/>
      <c r="J24" s="339"/>
      <c r="K24" s="339"/>
    </row>
    <row r="25" spans="1:11" s="292" customFormat="1" ht="16" customHeight="1" x14ac:dyDescent="0.25">
      <c r="A25" s="81"/>
      <c r="B25" s="93" t="s">
        <v>399</v>
      </c>
      <c r="C25" s="291" t="s">
        <v>24</v>
      </c>
      <c r="D25" s="76" t="s">
        <v>25</v>
      </c>
      <c r="E25" s="5">
        <v>6</v>
      </c>
      <c r="F25" s="10"/>
      <c r="G25" s="5">
        <v>6</v>
      </c>
      <c r="H25" s="339"/>
      <c r="I25" s="339"/>
      <c r="J25" s="339"/>
      <c r="K25" s="339"/>
    </row>
    <row r="26" spans="1:11" s="292" customFormat="1" ht="16" customHeight="1" x14ac:dyDescent="0.25">
      <c r="A26" s="81"/>
      <c r="B26" s="93" t="s">
        <v>399</v>
      </c>
      <c r="C26" s="291" t="s">
        <v>358</v>
      </c>
      <c r="D26" s="97" t="s">
        <v>26</v>
      </c>
      <c r="E26" s="5">
        <v>5</v>
      </c>
      <c r="F26" s="10"/>
      <c r="G26" s="5">
        <v>5</v>
      </c>
      <c r="H26" s="339"/>
      <c r="I26" s="339"/>
      <c r="J26" s="339"/>
      <c r="K26" s="339"/>
    </row>
    <row r="27" spans="1:11" s="292" customFormat="1" ht="16" customHeight="1" x14ac:dyDescent="0.25">
      <c r="A27" s="81"/>
      <c r="B27" s="93" t="s">
        <v>399</v>
      </c>
      <c r="C27" s="291" t="s">
        <v>27</v>
      </c>
      <c r="D27" s="76" t="s">
        <v>28</v>
      </c>
      <c r="E27" s="5">
        <v>27</v>
      </c>
      <c r="F27" s="10"/>
      <c r="G27" s="5">
        <v>27</v>
      </c>
      <c r="H27" s="339"/>
      <c r="I27" s="339"/>
      <c r="J27" s="339"/>
      <c r="K27" s="339"/>
    </row>
    <row r="28" spans="1:11" s="292" customFormat="1" ht="16" customHeight="1" x14ac:dyDescent="0.25">
      <c r="A28" s="81"/>
      <c r="B28" s="93" t="s">
        <v>399</v>
      </c>
      <c r="C28" s="104" t="s">
        <v>818</v>
      </c>
      <c r="D28" s="76" t="s">
        <v>141</v>
      </c>
      <c r="E28" s="5">
        <v>50</v>
      </c>
      <c r="F28" s="10"/>
      <c r="G28" s="5">
        <v>50</v>
      </c>
      <c r="H28" s="339"/>
      <c r="I28" s="339"/>
      <c r="J28" s="339"/>
      <c r="K28" s="339"/>
    </row>
    <row r="29" spans="1:11" s="292" customFormat="1" ht="16" customHeight="1" x14ac:dyDescent="0.25">
      <c r="A29" s="81"/>
      <c r="B29" s="93" t="s">
        <v>399</v>
      </c>
      <c r="C29" s="291" t="s">
        <v>364</v>
      </c>
      <c r="D29" s="97" t="s">
        <v>57</v>
      </c>
      <c r="E29" s="5">
        <v>7</v>
      </c>
      <c r="F29" s="10"/>
      <c r="G29" s="5">
        <v>7</v>
      </c>
      <c r="H29" s="339"/>
      <c r="I29" s="339"/>
      <c r="J29" s="339"/>
      <c r="K29" s="339"/>
    </row>
    <row r="30" spans="1:11" s="292" customFormat="1" ht="16" customHeight="1" x14ac:dyDescent="0.25">
      <c r="A30" s="81"/>
      <c r="B30" s="93" t="s">
        <v>399</v>
      </c>
      <c r="C30" s="291" t="s">
        <v>360</v>
      </c>
      <c r="D30" s="97" t="s">
        <v>34</v>
      </c>
      <c r="E30" s="5">
        <v>8</v>
      </c>
      <c r="F30" s="10"/>
      <c r="G30" s="5">
        <v>8</v>
      </c>
      <c r="H30" s="339"/>
      <c r="I30" s="339"/>
      <c r="J30" s="339"/>
      <c r="K30" s="339"/>
    </row>
    <row r="31" spans="1:11" s="292" customFormat="1" ht="16" customHeight="1" x14ac:dyDescent="0.25">
      <c r="A31" s="81"/>
      <c r="B31" s="93" t="s">
        <v>399</v>
      </c>
      <c r="C31" s="104" t="s">
        <v>340</v>
      </c>
      <c r="D31" s="76" t="s">
        <v>142</v>
      </c>
      <c r="E31" s="5">
        <v>9</v>
      </c>
      <c r="F31" s="10"/>
      <c r="G31" s="5">
        <v>9</v>
      </c>
      <c r="H31" s="339"/>
      <c r="I31" s="339"/>
      <c r="J31" s="339"/>
      <c r="K31" s="339"/>
    </row>
    <row r="32" spans="1:11" s="292" customFormat="1" ht="16" customHeight="1" x14ac:dyDescent="0.25">
      <c r="A32" s="81"/>
      <c r="B32" s="93" t="s">
        <v>399</v>
      </c>
      <c r="C32" s="291" t="s">
        <v>31</v>
      </c>
      <c r="D32" s="76" t="s">
        <v>32</v>
      </c>
      <c r="E32" s="5">
        <v>10</v>
      </c>
      <c r="F32" s="10"/>
      <c r="G32" s="5">
        <v>10</v>
      </c>
      <c r="H32" s="339"/>
      <c r="I32" s="339"/>
      <c r="J32" s="339"/>
      <c r="K32" s="339"/>
    </row>
    <row r="33" spans="1:11" s="292" customFormat="1" ht="16" customHeight="1" x14ac:dyDescent="0.25">
      <c r="A33" s="81"/>
      <c r="B33" s="93" t="s">
        <v>399</v>
      </c>
      <c r="C33" s="104" t="s">
        <v>339</v>
      </c>
      <c r="D33" s="76" t="s">
        <v>143</v>
      </c>
      <c r="E33" s="5">
        <v>228</v>
      </c>
      <c r="F33" s="10"/>
      <c r="G33" s="5">
        <v>228</v>
      </c>
      <c r="H33" s="339"/>
      <c r="I33" s="339"/>
      <c r="J33" s="339"/>
      <c r="K33" s="339"/>
    </row>
    <row r="34" spans="1:11" s="292" customFormat="1" ht="16" customHeight="1" x14ac:dyDescent="0.25">
      <c r="A34" s="81"/>
      <c r="B34" s="93" t="s">
        <v>399</v>
      </c>
      <c r="C34" s="104" t="s">
        <v>426</v>
      </c>
      <c r="D34" s="76" t="s">
        <v>144</v>
      </c>
      <c r="E34" s="5">
        <v>34</v>
      </c>
      <c r="F34" s="10"/>
      <c r="G34" s="5">
        <v>34</v>
      </c>
      <c r="H34" s="339"/>
      <c r="I34" s="339"/>
      <c r="J34" s="339"/>
      <c r="K34" s="339"/>
    </row>
    <row r="35" spans="1:11" s="292" customFormat="1" ht="16" customHeight="1" x14ac:dyDescent="0.25">
      <c r="A35" s="81"/>
      <c r="B35" s="93" t="s">
        <v>399</v>
      </c>
      <c r="C35" s="104" t="s">
        <v>341</v>
      </c>
      <c r="D35" s="76" t="s">
        <v>145</v>
      </c>
      <c r="E35" s="5">
        <v>230</v>
      </c>
      <c r="F35" s="10"/>
      <c r="G35" s="5">
        <v>230</v>
      </c>
      <c r="H35" s="339"/>
      <c r="I35" s="339"/>
      <c r="J35" s="339"/>
      <c r="K35" s="339"/>
    </row>
    <row r="36" spans="1:11" ht="16" customHeight="1" x14ac:dyDescent="0.25">
      <c r="A36" s="81"/>
      <c r="B36" s="93" t="s">
        <v>399</v>
      </c>
      <c r="C36" s="102" t="s">
        <v>29</v>
      </c>
      <c r="D36" s="76" t="s">
        <v>30</v>
      </c>
      <c r="E36" s="5">
        <v>11</v>
      </c>
      <c r="F36" s="10"/>
      <c r="G36" s="5">
        <v>11</v>
      </c>
    </row>
    <row r="37" spans="1:11" ht="16" customHeight="1" x14ac:dyDescent="0.25">
      <c r="A37" s="81"/>
      <c r="B37" s="93" t="s">
        <v>399</v>
      </c>
      <c r="C37" s="102" t="s">
        <v>61</v>
      </c>
      <c r="D37" s="76" t="s">
        <v>62</v>
      </c>
      <c r="E37" s="5">
        <v>12</v>
      </c>
      <c r="F37" s="10"/>
      <c r="G37" s="5">
        <v>12</v>
      </c>
    </row>
    <row r="38" spans="1:11" ht="16" customHeight="1" x14ac:dyDescent="0.25">
      <c r="A38" s="81"/>
      <c r="B38" s="93" t="s">
        <v>399</v>
      </c>
      <c r="C38" s="102" t="s">
        <v>361</v>
      </c>
      <c r="D38" s="97" t="s">
        <v>35</v>
      </c>
      <c r="E38" s="5">
        <v>13</v>
      </c>
      <c r="F38" s="10"/>
      <c r="G38" s="5">
        <v>13</v>
      </c>
    </row>
    <row r="39" spans="1:11" ht="16" customHeight="1" x14ac:dyDescent="0.25">
      <c r="A39" s="81"/>
      <c r="B39" s="93" t="s">
        <v>399</v>
      </c>
      <c r="C39" s="101" t="s">
        <v>342</v>
      </c>
      <c r="D39" s="76" t="s">
        <v>146</v>
      </c>
      <c r="E39" s="5">
        <v>229</v>
      </c>
      <c r="F39" s="10"/>
      <c r="G39" s="5">
        <v>229</v>
      </c>
    </row>
    <row r="40" spans="1:11" ht="16" customHeight="1" x14ac:dyDescent="0.25">
      <c r="A40" s="81"/>
      <c r="B40" s="93" t="s">
        <v>399</v>
      </c>
      <c r="C40" s="102" t="s">
        <v>64</v>
      </c>
      <c r="D40" s="76" t="s">
        <v>65</v>
      </c>
      <c r="E40" s="5">
        <v>45</v>
      </c>
      <c r="F40" s="10"/>
      <c r="G40" s="5">
        <v>45</v>
      </c>
    </row>
    <row r="41" spans="1:11" ht="16" customHeight="1" x14ac:dyDescent="0.25">
      <c r="A41" s="81"/>
      <c r="B41" s="93" t="s">
        <v>399</v>
      </c>
      <c r="C41" s="102" t="s">
        <v>37</v>
      </c>
      <c r="D41" s="76" t="s">
        <v>38</v>
      </c>
      <c r="E41" s="5">
        <v>28</v>
      </c>
      <c r="F41" s="10"/>
      <c r="G41" s="5">
        <v>28</v>
      </c>
    </row>
    <row r="42" spans="1:11" ht="16" customHeight="1" x14ac:dyDescent="0.25">
      <c r="A42" s="81"/>
      <c r="B42" s="93" t="s">
        <v>399</v>
      </c>
      <c r="C42" s="102" t="s">
        <v>39</v>
      </c>
      <c r="D42" s="76" t="s">
        <v>40</v>
      </c>
      <c r="E42" s="5">
        <v>29</v>
      </c>
      <c r="F42" s="10"/>
      <c r="G42" s="5">
        <v>29</v>
      </c>
    </row>
    <row r="43" spans="1:11" ht="16" customHeight="1" x14ac:dyDescent="0.25">
      <c r="A43" s="81"/>
      <c r="B43" s="93" t="s">
        <v>399</v>
      </c>
      <c r="C43" s="102" t="s">
        <v>41</v>
      </c>
      <c r="D43" s="76" t="s">
        <v>42</v>
      </c>
      <c r="E43" s="5">
        <v>15</v>
      </c>
      <c r="F43" s="10"/>
      <c r="G43" s="5">
        <v>15</v>
      </c>
    </row>
    <row r="44" spans="1:11" ht="16" customHeight="1" x14ac:dyDescent="0.25">
      <c r="A44" s="81"/>
      <c r="B44" s="93" t="s">
        <v>399</v>
      </c>
      <c r="C44" s="102" t="s">
        <v>362</v>
      </c>
      <c r="D44" s="97" t="s">
        <v>45</v>
      </c>
      <c r="E44" s="5">
        <v>16</v>
      </c>
      <c r="F44" s="10"/>
      <c r="G44" s="5">
        <v>16</v>
      </c>
    </row>
    <row r="45" spans="1:11" ht="16" customHeight="1" x14ac:dyDescent="0.25">
      <c r="A45" s="81"/>
      <c r="B45" s="93" t="s">
        <v>399</v>
      </c>
      <c r="C45" s="591" t="s">
        <v>1189</v>
      </c>
      <c r="D45" s="76" t="s">
        <v>147</v>
      </c>
      <c r="E45" s="5">
        <v>47</v>
      </c>
      <c r="F45" s="10"/>
      <c r="G45" s="5">
        <v>47</v>
      </c>
    </row>
    <row r="46" spans="1:11" ht="16" customHeight="1" x14ac:dyDescent="0.25">
      <c r="A46" s="81"/>
      <c r="B46" s="93" t="s">
        <v>399</v>
      </c>
      <c r="C46" s="101" t="s">
        <v>427</v>
      </c>
      <c r="D46" s="76" t="s">
        <v>148</v>
      </c>
      <c r="E46" s="5">
        <v>41</v>
      </c>
      <c r="F46" s="10"/>
      <c r="G46" s="5">
        <v>41</v>
      </c>
    </row>
    <row r="47" spans="1:11" ht="16" customHeight="1" x14ac:dyDescent="0.25">
      <c r="A47" s="81"/>
      <c r="B47" s="93" t="s">
        <v>399</v>
      </c>
      <c r="C47" s="101" t="s">
        <v>428</v>
      </c>
      <c r="D47" s="76" t="s">
        <v>149</v>
      </c>
      <c r="E47" s="5">
        <v>236</v>
      </c>
      <c r="F47" s="10"/>
      <c r="G47" s="5">
        <v>236</v>
      </c>
    </row>
    <row r="48" spans="1:11" ht="16" customHeight="1" x14ac:dyDescent="0.25">
      <c r="A48" s="81"/>
      <c r="B48" s="93" t="s">
        <v>399</v>
      </c>
      <c r="C48" s="102" t="s">
        <v>46</v>
      </c>
      <c r="D48" s="76" t="s">
        <v>47</v>
      </c>
      <c r="E48" s="5">
        <v>18</v>
      </c>
      <c r="F48" s="10"/>
      <c r="G48" s="5">
        <v>18</v>
      </c>
    </row>
    <row r="49" spans="1:7" ht="16" customHeight="1" x14ac:dyDescent="0.25">
      <c r="A49" s="81"/>
      <c r="B49" s="93" t="s">
        <v>399</v>
      </c>
      <c r="C49" s="102" t="s">
        <v>365</v>
      </c>
      <c r="D49" s="97" t="s">
        <v>63</v>
      </c>
      <c r="E49" s="5">
        <v>19</v>
      </c>
      <c r="F49" s="10"/>
      <c r="G49" s="5">
        <v>19</v>
      </c>
    </row>
    <row r="50" spans="1:7" ht="16" customHeight="1" x14ac:dyDescent="0.25">
      <c r="A50" s="81"/>
      <c r="B50" s="93" t="s">
        <v>399</v>
      </c>
      <c r="C50" s="102" t="s">
        <v>48</v>
      </c>
      <c r="D50" s="76" t="s">
        <v>49</v>
      </c>
      <c r="E50" s="5">
        <v>20</v>
      </c>
      <c r="F50" s="10"/>
      <c r="G50" s="5">
        <v>20</v>
      </c>
    </row>
    <row r="51" spans="1:7" ht="16" customHeight="1" x14ac:dyDescent="0.25">
      <c r="A51" s="81"/>
      <c r="B51" s="93" t="s">
        <v>399</v>
      </c>
      <c r="C51" s="102" t="s">
        <v>50</v>
      </c>
      <c r="D51" s="76" t="s">
        <v>51</v>
      </c>
      <c r="E51" s="5">
        <v>21</v>
      </c>
      <c r="F51" s="10"/>
      <c r="G51" s="5">
        <v>21</v>
      </c>
    </row>
    <row r="52" spans="1:7" ht="16" customHeight="1" x14ac:dyDescent="0.25">
      <c r="A52" s="81"/>
      <c r="B52" s="93" t="s">
        <v>399</v>
      </c>
      <c r="C52" s="102" t="s">
        <v>363</v>
      </c>
      <c r="D52" s="97" t="s">
        <v>52</v>
      </c>
      <c r="E52" s="5">
        <v>22</v>
      </c>
      <c r="F52" s="10"/>
      <c r="G52" s="5">
        <v>22</v>
      </c>
    </row>
    <row r="53" spans="1:7" ht="16" customHeight="1" x14ac:dyDescent="0.25">
      <c r="A53" s="81"/>
      <c r="B53" s="93" t="s">
        <v>399</v>
      </c>
      <c r="C53" s="102" t="s">
        <v>53</v>
      </c>
      <c r="D53" s="76" t="s">
        <v>54</v>
      </c>
      <c r="E53" s="5">
        <v>23</v>
      </c>
      <c r="F53" s="10"/>
      <c r="G53" s="5">
        <v>23</v>
      </c>
    </row>
    <row r="54" spans="1:7" ht="16" customHeight="1" x14ac:dyDescent="0.25">
      <c r="A54" s="81"/>
      <c r="B54" s="93" t="s">
        <v>399</v>
      </c>
      <c r="C54" s="102" t="s">
        <v>1190</v>
      </c>
      <c r="D54" s="76" t="s">
        <v>66</v>
      </c>
      <c r="E54" s="5">
        <v>42</v>
      </c>
      <c r="F54" s="10"/>
      <c r="G54" s="5">
        <v>42</v>
      </c>
    </row>
    <row r="55" spans="1:7" ht="16" customHeight="1" x14ac:dyDescent="0.25">
      <c r="A55" s="81"/>
      <c r="B55" s="93" t="s">
        <v>399</v>
      </c>
      <c r="C55" s="101" t="s">
        <v>430</v>
      </c>
      <c r="D55" s="76" t="s">
        <v>151</v>
      </c>
      <c r="E55" s="5">
        <v>24</v>
      </c>
      <c r="F55" s="10"/>
      <c r="G55" s="5">
        <v>24</v>
      </c>
    </row>
    <row r="56" spans="1:7" ht="16" customHeight="1" x14ac:dyDescent="0.25">
      <c r="A56" s="81"/>
      <c r="B56" s="93" t="s">
        <v>399</v>
      </c>
      <c r="C56" s="102" t="s">
        <v>58</v>
      </c>
      <c r="D56" s="76" t="s">
        <v>59</v>
      </c>
      <c r="E56" s="5">
        <v>25</v>
      </c>
      <c r="F56" s="10"/>
      <c r="G56" s="5">
        <v>25</v>
      </c>
    </row>
    <row r="57" spans="1:7" ht="16" customHeight="1" x14ac:dyDescent="0.25">
      <c r="A57" s="81"/>
      <c r="B57" s="93" t="s">
        <v>399</v>
      </c>
      <c r="C57" s="101" t="s">
        <v>429</v>
      </c>
      <c r="D57" s="76" t="s">
        <v>150</v>
      </c>
      <c r="E57" s="5">
        <v>48</v>
      </c>
      <c r="F57" s="10"/>
      <c r="G57" s="5">
        <v>48</v>
      </c>
    </row>
    <row r="58" spans="1:7" ht="16" customHeight="1" x14ac:dyDescent="0.25">
      <c r="A58" s="81"/>
      <c r="B58" s="93" t="s">
        <v>399</v>
      </c>
      <c r="C58" s="102" t="s">
        <v>838</v>
      </c>
      <c r="D58" s="76" t="s">
        <v>56</v>
      </c>
      <c r="E58" s="5">
        <v>49</v>
      </c>
      <c r="F58" s="10"/>
      <c r="G58" s="5">
        <v>49</v>
      </c>
    </row>
    <row r="59" spans="1:7" ht="16" customHeight="1" x14ac:dyDescent="0.25">
      <c r="A59" s="81"/>
      <c r="B59" s="93" t="s">
        <v>399</v>
      </c>
      <c r="C59" s="102" t="s">
        <v>389</v>
      </c>
      <c r="D59" s="76" t="s">
        <v>55</v>
      </c>
      <c r="E59" s="5">
        <v>46</v>
      </c>
      <c r="F59" s="10"/>
      <c r="G59" s="5">
        <v>46</v>
      </c>
    </row>
    <row r="60" spans="1:7" ht="16" customHeight="1" x14ac:dyDescent="0.25">
      <c r="A60" s="81"/>
      <c r="B60" s="93" t="s">
        <v>399</v>
      </c>
      <c r="C60" s="102" t="s">
        <v>359</v>
      </c>
      <c r="D60" s="97" t="s">
        <v>33</v>
      </c>
      <c r="E60" s="5">
        <v>30</v>
      </c>
      <c r="F60" s="10"/>
      <c r="G60" s="5">
        <v>30</v>
      </c>
    </row>
    <row r="61" spans="1:7" ht="16" customHeight="1" x14ac:dyDescent="0.25">
      <c r="A61" s="81"/>
      <c r="B61" s="93" t="s">
        <v>399</v>
      </c>
      <c r="C61" s="102" t="s">
        <v>1192</v>
      </c>
      <c r="D61" s="76" t="s">
        <v>23</v>
      </c>
      <c r="E61" s="5">
        <v>31</v>
      </c>
      <c r="F61" s="10"/>
      <c r="G61" s="5">
        <v>31</v>
      </c>
    </row>
    <row r="62" spans="1:7" ht="16" customHeight="1" x14ac:dyDescent="0.25">
      <c r="A62" s="81"/>
      <c r="B62" s="93" t="s">
        <v>399</v>
      </c>
      <c r="C62" s="102" t="s">
        <v>67</v>
      </c>
      <c r="D62" s="76" t="s">
        <v>68</v>
      </c>
      <c r="E62" s="5">
        <v>32</v>
      </c>
      <c r="F62" s="10"/>
      <c r="G62" s="5">
        <v>32</v>
      </c>
    </row>
    <row r="63" spans="1:7" ht="16" customHeight="1" x14ac:dyDescent="0.25">
      <c r="A63" s="81"/>
      <c r="B63" s="93" t="s">
        <v>399</v>
      </c>
      <c r="C63" s="101" t="s">
        <v>431</v>
      </c>
      <c r="D63" s="76" t="s">
        <v>152</v>
      </c>
      <c r="E63" s="5">
        <v>43</v>
      </c>
      <c r="F63" s="64"/>
      <c r="G63" s="5">
        <v>43</v>
      </c>
    </row>
    <row r="64" spans="1:7" ht="16" customHeight="1" x14ac:dyDescent="0.25">
      <c r="A64" s="81"/>
      <c r="B64" s="93" t="s">
        <v>399</v>
      </c>
      <c r="C64" s="102" t="s">
        <v>43</v>
      </c>
      <c r="D64" s="76" t="s">
        <v>44</v>
      </c>
      <c r="E64" s="5">
        <v>33</v>
      </c>
      <c r="F64" s="64"/>
      <c r="G64" s="5">
        <v>33</v>
      </c>
    </row>
    <row r="65" spans="1:11" ht="16" customHeight="1" x14ac:dyDescent="0.25">
      <c r="A65" s="81"/>
      <c r="B65" s="93" t="s">
        <v>399</v>
      </c>
      <c r="C65" s="102" t="s">
        <v>839</v>
      </c>
      <c r="D65" s="97" t="s">
        <v>60</v>
      </c>
      <c r="E65" s="5">
        <v>35</v>
      </c>
      <c r="F65" s="10"/>
      <c r="G65" s="5">
        <v>35</v>
      </c>
    </row>
    <row r="66" spans="1:11" ht="16" customHeight="1" x14ac:dyDescent="0.25">
      <c r="A66" s="81"/>
      <c r="B66" s="93" t="s">
        <v>399</v>
      </c>
      <c r="C66" s="102" t="s">
        <v>840</v>
      </c>
      <c r="D66" s="76" t="s">
        <v>36</v>
      </c>
      <c r="E66" s="5">
        <v>36</v>
      </c>
      <c r="F66" s="10"/>
      <c r="G66" s="5">
        <v>36</v>
      </c>
    </row>
    <row r="67" spans="1:11" ht="35.15" customHeight="1" thickBot="1" x14ac:dyDescent="0.35">
      <c r="A67" s="81"/>
      <c r="B67" s="109" t="s">
        <v>413</v>
      </c>
      <c r="C67" s="110"/>
      <c r="D67" s="111" t="s">
        <v>83</v>
      </c>
      <c r="E67" s="9"/>
      <c r="F67" s="272">
        <f>SUM(F68,F74)</f>
        <v>0</v>
      </c>
      <c r="G67" s="9"/>
    </row>
    <row r="68" spans="1:11" ht="35.15" customHeight="1" thickTop="1" thickBot="1" x14ac:dyDescent="0.35">
      <c r="A68" s="81"/>
      <c r="B68" s="112" t="s">
        <v>393</v>
      </c>
      <c r="C68" s="113"/>
      <c r="D68" s="114" t="s">
        <v>1006</v>
      </c>
      <c r="E68" s="5"/>
      <c r="F68" s="272">
        <f>SUM(F69:F73)</f>
        <v>0</v>
      </c>
      <c r="G68" s="5"/>
    </row>
    <row r="69" spans="1:11" ht="16" customHeight="1" thickTop="1" x14ac:dyDescent="0.25">
      <c r="A69" s="81"/>
      <c r="B69" s="93" t="s">
        <v>393</v>
      </c>
      <c r="C69" s="104" t="s">
        <v>69</v>
      </c>
      <c r="D69" s="76" t="s">
        <v>70</v>
      </c>
      <c r="E69" s="5">
        <v>103</v>
      </c>
      <c r="F69" s="10"/>
      <c r="G69" s="5">
        <v>103</v>
      </c>
    </row>
    <row r="70" spans="1:11" s="292" customFormat="1" ht="16" customHeight="1" x14ac:dyDescent="0.25">
      <c r="A70" s="81"/>
      <c r="B70" s="93" t="s">
        <v>393</v>
      </c>
      <c r="C70" s="104" t="s">
        <v>432</v>
      </c>
      <c r="D70" s="76" t="s">
        <v>153</v>
      </c>
      <c r="E70" s="5">
        <v>104</v>
      </c>
      <c r="F70" s="10"/>
      <c r="G70" s="5">
        <v>104</v>
      </c>
      <c r="H70" s="339"/>
      <c r="I70" s="339"/>
      <c r="J70" s="339"/>
      <c r="K70" s="339"/>
    </row>
    <row r="71" spans="1:11" s="292" customFormat="1" ht="16" customHeight="1" x14ac:dyDescent="0.25">
      <c r="A71" s="81"/>
      <c r="B71" s="93" t="s">
        <v>393</v>
      </c>
      <c r="C71" s="104" t="s">
        <v>737</v>
      </c>
      <c r="D71" s="76" t="s">
        <v>154</v>
      </c>
      <c r="E71" s="5">
        <v>126</v>
      </c>
      <c r="F71" s="10"/>
      <c r="G71" s="5">
        <v>126</v>
      </c>
      <c r="H71" s="339"/>
      <c r="I71" s="339"/>
      <c r="J71" s="339"/>
      <c r="K71" s="339"/>
    </row>
    <row r="72" spans="1:11" s="292" customFormat="1" ht="16" customHeight="1" x14ac:dyDescent="0.25">
      <c r="A72" s="81"/>
      <c r="B72" s="93" t="s">
        <v>393</v>
      </c>
      <c r="C72" s="104" t="s">
        <v>390</v>
      </c>
      <c r="D72" s="97" t="s">
        <v>72</v>
      </c>
      <c r="E72" s="5">
        <v>130</v>
      </c>
      <c r="F72" s="10"/>
      <c r="G72" s="5">
        <v>130</v>
      </c>
      <c r="H72" s="339"/>
      <c r="I72" s="339"/>
      <c r="J72" s="339"/>
      <c r="K72" s="339"/>
    </row>
    <row r="73" spans="1:11" ht="16" customHeight="1" x14ac:dyDescent="0.25">
      <c r="A73" s="81"/>
      <c r="B73" s="93" t="s">
        <v>393</v>
      </c>
      <c r="C73" s="101" t="s">
        <v>155</v>
      </c>
      <c r="D73" s="76" t="s">
        <v>156</v>
      </c>
      <c r="E73" s="5">
        <v>153</v>
      </c>
      <c r="F73" s="10"/>
      <c r="G73" s="5">
        <v>153</v>
      </c>
    </row>
    <row r="74" spans="1:11" ht="35.15" customHeight="1" thickBot="1" x14ac:dyDescent="0.35">
      <c r="A74" s="81"/>
      <c r="B74" s="120" t="s">
        <v>394</v>
      </c>
      <c r="C74" s="100"/>
      <c r="D74" s="175" t="s">
        <v>94</v>
      </c>
      <c r="E74" s="77"/>
      <c r="F74" s="272">
        <f>SUM(F75:F125)</f>
        <v>0</v>
      </c>
      <c r="G74" s="77"/>
    </row>
    <row r="75" spans="1:11" ht="16" customHeight="1" thickTop="1" x14ac:dyDescent="0.25">
      <c r="A75" s="81"/>
      <c r="B75" s="93" t="s">
        <v>394</v>
      </c>
      <c r="C75" s="101" t="s">
        <v>738</v>
      </c>
      <c r="D75" s="97" t="s">
        <v>157</v>
      </c>
      <c r="E75" s="5">
        <v>105</v>
      </c>
      <c r="F75" s="64"/>
      <c r="G75" s="5">
        <v>105</v>
      </c>
    </row>
    <row r="76" spans="1:11" s="292" customFormat="1" ht="16" customHeight="1" x14ac:dyDescent="0.25">
      <c r="A76" s="81"/>
      <c r="B76" s="93" t="s">
        <v>394</v>
      </c>
      <c r="C76" s="101" t="s">
        <v>442</v>
      </c>
      <c r="D76" s="76" t="s">
        <v>172</v>
      </c>
      <c r="E76" s="5">
        <v>106</v>
      </c>
      <c r="F76" s="64"/>
      <c r="G76" s="5">
        <v>106</v>
      </c>
      <c r="H76" s="339"/>
      <c r="I76" s="339"/>
      <c r="J76" s="339"/>
      <c r="K76" s="339"/>
    </row>
    <row r="77" spans="1:11" s="292" customFormat="1" ht="16" customHeight="1" x14ac:dyDescent="0.25">
      <c r="A77" s="81"/>
      <c r="B77" s="93" t="s">
        <v>394</v>
      </c>
      <c r="C77" s="101" t="s">
        <v>444</v>
      </c>
      <c r="D77" s="76" t="s">
        <v>174</v>
      </c>
      <c r="E77" s="5">
        <v>107</v>
      </c>
      <c r="F77" s="64"/>
      <c r="G77" s="5">
        <v>107</v>
      </c>
      <c r="H77" s="339"/>
      <c r="I77" s="339"/>
      <c r="J77" s="339"/>
      <c r="K77" s="339"/>
    </row>
    <row r="78" spans="1:11" s="292" customFormat="1" ht="16" customHeight="1" x14ac:dyDescent="0.25">
      <c r="A78" s="81"/>
      <c r="B78" s="93" t="s">
        <v>394</v>
      </c>
      <c r="C78" s="101" t="s">
        <v>433</v>
      </c>
      <c r="D78" s="76" t="s">
        <v>158</v>
      </c>
      <c r="E78" s="5">
        <v>108</v>
      </c>
      <c r="F78" s="64"/>
      <c r="G78" s="5">
        <v>108</v>
      </c>
      <c r="H78" s="339"/>
      <c r="I78" s="339"/>
      <c r="J78" s="339"/>
      <c r="K78" s="339"/>
    </row>
    <row r="79" spans="1:11" s="292" customFormat="1" ht="16" customHeight="1" x14ac:dyDescent="0.25">
      <c r="A79" s="81"/>
      <c r="B79" s="93" t="s">
        <v>394</v>
      </c>
      <c r="C79" s="101" t="s">
        <v>841</v>
      </c>
      <c r="D79" s="76" t="s">
        <v>159</v>
      </c>
      <c r="E79" s="5">
        <v>109</v>
      </c>
      <c r="F79" s="64"/>
      <c r="G79" s="5">
        <v>109</v>
      </c>
      <c r="H79" s="339"/>
      <c r="I79" s="339"/>
      <c r="J79" s="339"/>
      <c r="K79" s="339"/>
    </row>
    <row r="80" spans="1:11" s="292" customFormat="1" ht="16" customHeight="1" x14ac:dyDescent="0.25">
      <c r="A80" s="81"/>
      <c r="B80" s="93" t="s">
        <v>394</v>
      </c>
      <c r="C80" s="101" t="s">
        <v>739</v>
      </c>
      <c r="D80" s="97" t="s">
        <v>160</v>
      </c>
      <c r="E80" s="5">
        <v>175</v>
      </c>
      <c r="F80" s="64"/>
      <c r="G80" s="5">
        <v>175</v>
      </c>
      <c r="H80" s="339"/>
      <c r="I80" s="339"/>
      <c r="J80" s="339"/>
      <c r="K80" s="339"/>
    </row>
    <row r="81" spans="1:11" s="292" customFormat="1" ht="16" customHeight="1" x14ac:dyDescent="0.25">
      <c r="A81" s="81"/>
      <c r="B81" s="93" t="s">
        <v>394</v>
      </c>
      <c r="C81" s="101" t="s">
        <v>434</v>
      </c>
      <c r="D81" s="76" t="s">
        <v>161</v>
      </c>
      <c r="E81" s="5">
        <v>110</v>
      </c>
      <c r="F81" s="64"/>
      <c r="G81" s="5">
        <v>110</v>
      </c>
      <c r="H81" s="339"/>
      <c r="I81" s="339"/>
      <c r="J81" s="339"/>
      <c r="K81" s="339"/>
    </row>
    <row r="82" spans="1:11" s="292" customFormat="1" ht="16" customHeight="1" x14ac:dyDescent="0.25">
      <c r="A82" s="81"/>
      <c r="B82" s="93" t="s">
        <v>394</v>
      </c>
      <c r="C82" s="101" t="s">
        <v>435</v>
      </c>
      <c r="D82" s="76" t="s">
        <v>162</v>
      </c>
      <c r="E82" s="5">
        <v>111</v>
      </c>
      <c r="F82" s="64"/>
      <c r="G82" s="5">
        <v>111</v>
      </c>
      <c r="H82" s="339"/>
      <c r="I82" s="339"/>
      <c r="J82" s="339"/>
      <c r="K82" s="339"/>
    </row>
    <row r="83" spans="1:11" s="292" customFormat="1" ht="16" customHeight="1" x14ac:dyDescent="0.25">
      <c r="A83" s="81"/>
      <c r="B83" s="93" t="s">
        <v>394</v>
      </c>
      <c r="C83" s="101" t="s">
        <v>842</v>
      </c>
      <c r="D83" s="76" t="s">
        <v>169</v>
      </c>
      <c r="E83" s="5">
        <v>113</v>
      </c>
      <c r="F83" s="64"/>
      <c r="G83" s="5">
        <v>113</v>
      </c>
      <c r="H83" s="339"/>
      <c r="I83" s="339"/>
      <c r="J83" s="339"/>
      <c r="K83" s="339"/>
    </row>
    <row r="84" spans="1:11" s="292" customFormat="1" ht="16" customHeight="1" x14ac:dyDescent="0.25">
      <c r="A84" s="81"/>
      <c r="B84" s="93" t="s">
        <v>394</v>
      </c>
      <c r="C84" s="101" t="s">
        <v>441</v>
      </c>
      <c r="D84" s="76" t="s">
        <v>171</v>
      </c>
      <c r="E84" s="5">
        <v>112</v>
      </c>
      <c r="F84" s="64"/>
      <c r="G84" s="5">
        <v>112</v>
      </c>
      <c r="H84" s="339"/>
      <c r="I84" s="339"/>
      <c r="J84" s="339"/>
      <c r="K84" s="339"/>
    </row>
    <row r="85" spans="1:11" s="292" customFormat="1" ht="16" customHeight="1" x14ac:dyDescent="0.25">
      <c r="A85" s="81"/>
      <c r="B85" s="93" t="s">
        <v>394</v>
      </c>
      <c r="C85" s="101" t="s">
        <v>443</v>
      </c>
      <c r="D85" s="76" t="s">
        <v>173</v>
      </c>
      <c r="E85" s="5">
        <v>102</v>
      </c>
      <c r="F85" s="64"/>
      <c r="G85" s="5">
        <v>102</v>
      </c>
      <c r="H85" s="339"/>
      <c r="I85" s="339"/>
      <c r="J85" s="339"/>
      <c r="K85" s="339"/>
    </row>
    <row r="86" spans="1:11" s="292" customFormat="1" ht="16" customHeight="1" x14ac:dyDescent="0.25">
      <c r="A86" s="81"/>
      <c r="B86" s="93" t="s">
        <v>394</v>
      </c>
      <c r="C86" s="101" t="s">
        <v>445</v>
      </c>
      <c r="D86" s="76" t="s">
        <v>175</v>
      </c>
      <c r="E86" s="5">
        <v>114</v>
      </c>
      <c r="F86" s="64"/>
      <c r="G86" s="5">
        <v>114</v>
      </c>
      <c r="H86" s="339"/>
      <c r="I86" s="339"/>
      <c r="J86" s="339"/>
      <c r="K86" s="339"/>
    </row>
    <row r="87" spans="1:11" s="292" customFormat="1" ht="16" customHeight="1" x14ac:dyDescent="0.25">
      <c r="A87" s="81"/>
      <c r="B87" s="93" t="s">
        <v>394</v>
      </c>
      <c r="C87" s="101" t="s">
        <v>446</v>
      </c>
      <c r="D87" s="76" t="s">
        <v>176</v>
      </c>
      <c r="E87" s="5">
        <v>115</v>
      </c>
      <c r="F87" s="64"/>
      <c r="G87" s="5">
        <v>115</v>
      </c>
      <c r="H87" s="339"/>
      <c r="I87" s="339"/>
      <c r="J87" s="339"/>
      <c r="K87" s="339"/>
    </row>
    <row r="88" spans="1:11" s="292" customFormat="1" ht="16" customHeight="1" x14ac:dyDescent="0.25">
      <c r="A88" s="81"/>
      <c r="B88" s="93" t="s">
        <v>394</v>
      </c>
      <c r="C88" s="101" t="s">
        <v>447</v>
      </c>
      <c r="D88" s="76" t="s">
        <v>177</v>
      </c>
      <c r="E88" s="5">
        <v>116</v>
      </c>
      <c r="F88" s="64"/>
      <c r="G88" s="5">
        <v>116</v>
      </c>
      <c r="H88" s="339"/>
      <c r="I88" s="339"/>
      <c r="J88" s="339"/>
      <c r="K88" s="339"/>
    </row>
    <row r="89" spans="1:11" s="292" customFormat="1" ht="16" customHeight="1" x14ac:dyDescent="0.25">
      <c r="A89" s="81"/>
      <c r="B89" s="93" t="s">
        <v>394</v>
      </c>
      <c r="C89" s="101" t="s">
        <v>448</v>
      </c>
      <c r="D89" s="76" t="s">
        <v>178</v>
      </c>
      <c r="E89" s="5">
        <v>117</v>
      </c>
      <c r="F89" s="64"/>
      <c r="G89" s="5">
        <v>117</v>
      </c>
      <c r="H89" s="339"/>
      <c r="I89" s="339"/>
      <c r="J89" s="339"/>
      <c r="K89" s="339"/>
    </row>
    <row r="90" spans="1:11" s="292" customFormat="1" ht="16" customHeight="1" x14ac:dyDescent="0.25">
      <c r="A90" s="81"/>
      <c r="B90" s="93" t="s">
        <v>394</v>
      </c>
      <c r="C90" s="101" t="s">
        <v>449</v>
      </c>
      <c r="D90" s="76" t="s">
        <v>179</v>
      </c>
      <c r="E90" s="5">
        <v>118</v>
      </c>
      <c r="F90" s="64"/>
      <c r="G90" s="5">
        <v>118</v>
      </c>
      <c r="H90" s="339"/>
      <c r="I90" s="339"/>
      <c r="J90" s="339"/>
      <c r="K90" s="339"/>
    </row>
    <row r="91" spans="1:11" s="292" customFormat="1" ht="16" customHeight="1" x14ac:dyDescent="0.25">
      <c r="A91" s="81"/>
      <c r="B91" s="93" t="s">
        <v>394</v>
      </c>
      <c r="C91" s="101" t="s">
        <v>436</v>
      </c>
      <c r="D91" s="76" t="s">
        <v>163</v>
      </c>
      <c r="E91" s="5">
        <v>119</v>
      </c>
      <c r="F91" s="64"/>
      <c r="G91" s="5">
        <v>119</v>
      </c>
      <c r="H91" s="339"/>
      <c r="I91" s="339"/>
      <c r="J91" s="339"/>
      <c r="K91" s="339"/>
    </row>
    <row r="92" spans="1:11" s="292" customFormat="1" ht="16" customHeight="1" x14ac:dyDescent="0.25">
      <c r="A92" s="81"/>
      <c r="B92" s="93" t="s">
        <v>394</v>
      </c>
      <c r="C92" s="101" t="s">
        <v>437</v>
      </c>
      <c r="D92" s="76" t="s">
        <v>164</v>
      </c>
      <c r="E92" s="5">
        <v>120</v>
      </c>
      <c r="F92" s="64"/>
      <c r="G92" s="5">
        <v>120</v>
      </c>
      <c r="H92" s="339"/>
      <c r="I92" s="339"/>
      <c r="J92" s="339"/>
      <c r="K92" s="339"/>
    </row>
    <row r="93" spans="1:11" s="292" customFormat="1" ht="16" customHeight="1" x14ac:dyDescent="0.25">
      <c r="A93" s="81"/>
      <c r="B93" s="93" t="s">
        <v>394</v>
      </c>
      <c r="C93" s="101" t="s">
        <v>450</v>
      </c>
      <c r="D93" s="76" t="s">
        <v>180</v>
      </c>
      <c r="E93" s="5">
        <v>121</v>
      </c>
      <c r="F93" s="64"/>
      <c r="G93" s="5">
        <v>121</v>
      </c>
      <c r="H93" s="339"/>
      <c r="I93" s="339"/>
      <c r="J93" s="339"/>
      <c r="K93" s="339"/>
    </row>
    <row r="94" spans="1:11" s="292" customFormat="1" ht="16" customHeight="1" x14ac:dyDescent="0.25">
      <c r="A94" s="81"/>
      <c r="B94" s="93" t="s">
        <v>394</v>
      </c>
      <c r="C94" s="101" t="s">
        <v>740</v>
      </c>
      <c r="D94" s="97" t="s">
        <v>167</v>
      </c>
      <c r="E94" s="5">
        <v>122</v>
      </c>
      <c r="F94" s="64"/>
      <c r="G94" s="5">
        <v>122</v>
      </c>
      <c r="H94" s="339"/>
      <c r="I94" s="339"/>
      <c r="J94" s="339"/>
      <c r="K94" s="339"/>
    </row>
    <row r="95" spans="1:11" s="292" customFormat="1" ht="16" customHeight="1" x14ac:dyDescent="0.25">
      <c r="A95" s="81"/>
      <c r="B95" s="93" t="s">
        <v>394</v>
      </c>
      <c r="C95" s="101" t="s">
        <v>440</v>
      </c>
      <c r="D95" s="76" t="s">
        <v>168</v>
      </c>
      <c r="E95" s="5">
        <v>123</v>
      </c>
      <c r="F95" s="64"/>
      <c r="G95" s="5">
        <v>123</v>
      </c>
      <c r="H95" s="339"/>
      <c r="I95" s="339"/>
      <c r="J95" s="339"/>
      <c r="K95" s="339"/>
    </row>
    <row r="96" spans="1:11" s="292" customFormat="1" ht="16" customHeight="1" x14ac:dyDescent="0.25">
      <c r="A96" s="81"/>
      <c r="B96" s="93" t="s">
        <v>394</v>
      </c>
      <c r="C96" s="101" t="s">
        <v>741</v>
      </c>
      <c r="D96" s="97" t="s">
        <v>170</v>
      </c>
      <c r="E96" s="5">
        <v>155</v>
      </c>
      <c r="F96" s="64"/>
      <c r="G96" s="5">
        <v>155</v>
      </c>
      <c r="H96" s="339"/>
      <c r="I96" s="339"/>
      <c r="J96" s="339"/>
      <c r="K96" s="339"/>
    </row>
    <row r="97" spans="1:11" s="292" customFormat="1" ht="16" customHeight="1" x14ac:dyDescent="0.25">
      <c r="A97" s="81"/>
      <c r="B97" s="93" t="s">
        <v>394</v>
      </c>
      <c r="C97" s="101" t="s">
        <v>451</v>
      </c>
      <c r="D97" s="76" t="s">
        <v>181</v>
      </c>
      <c r="E97" s="5">
        <v>124</v>
      </c>
      <c r="F97" s="64"/>
      <c r="G97" s="5">
        <v>124</v>
      </c>
      <c r="H97" s="339"/>
      <c r="I97" s="339"/>
      <c r="J97" s="339"/>
      <c r="K97" s="339"/>
    </row>
    <row r="98" spans="1:11" s="292" customFormat="1" ht="16" customHeight="1" x14ac:dyDescent="0.25">
      <c r="A98" s="81"/>
      <c r="B98" s="93" t="s">
        <v>394</v>
      </c>
      <c r="C98" s="101" t="s">
        <v>344</v>
      </c>
      <c r="D98" s="76" t="s">
        <v>182</v>
      </c>
      <c r="E98" s="5">
        <v>125</v>
      </c>
      <c r="F98" s="64"/>
      <c r="G98" s="5">
        <v>125</v>
      </c>
      <c r="H98" s="339"/>
      <c r="I98" s="339"/>
      <c r="J98" s="339"/>
      <c r="K98" s="339"/>
    </row>
    <row r="99" spans="1:11" s="292" customFormat="1" ht="16" customHeight="1" x14ac:dyDescent="0.25">
      <c r="A99" s="81"/>
      <c r="B99" s="93" t="s">
        <v>394</v>
      </c>
      <c r="C99" s="101" t="s">
        <v>452</v>
      </c>
      <c r="D99" s="76" t="s">
        <v>183</v>
      </c>
      <c r="E99" s="5">
        <v>127</v>
      </c>
      <c r="F99" s="64"/>
      <c r="G99" s="5">
        <v>127</v>
      </c>
      <c r="H99" s="339"/>
      <c r="I99" s="339"/>
      <c r="J99" s="339"/>
      <c r="K99" s="339"/>
    </row>
    <row r="100" spans="1:11" s="292" customFormat="1" ht="16" customHeight="1" x14ac:dyDescent="0.25">
      <c r="A100" s="81"/>
      <c r="B100" s="93" t="s">
        <v>394</v>
      </c>
      <c r="C100" s="101" t="s">
        <v>453</v>
      </c>
      <c r="D100" s="76" t="s">
        <v>184</v>
      </c>
      <c r="E100" s="5">
        <v>128</v>
      </c>
      <c r="F100" s="64"/>
      <c r="G100" s="5">
        <v>128</v>
      </c>
      <c r="H100" s="339"/>
      <c r="I100" s="339"/>
      <c r="J100" s="339"/>
      <c r="K100" s="339"/>
    </row>
    <row r="101" spans="1:11" s="292" customFormat="1" ht="16" customHeight="1" x14ac:dyDescent="0.25">
      <c r="A101" s="81"/>
      <c r="B101" s="93" t="s">
        <v>394</v>
      </c>
      <c r="C101" s="101" t="s">
        <v>454</v>
      </c>
      <c r="D101" s="76" t="s">
        <v>185</v>
      </c>
      <c r="E101" s="5">
        <v>129</v>
      </c>
      <c r="F101" s="64"/>
      <c r="G101" s="5">
        <v>129</v>
      </c>
      <c r="H101" s="339"/>
      <c r="I101" s="339"/>
      <c r="J101" s="339"/>
      <c r="K101" s="339"/>
    </row>
    <row r="102" spans="1:11" s="292" customFormat="1" ht="16" customHeight="1" x14ac:dyDescent="0.25">
      <c r="A102" s="81"/>
      <c r="B102" s="93" t="s">
        <v>394</v>
      </c>
      <c r="C102" s="101" t="s">
        <v>455</v>
      </c>
      <c r="D102" s="76" t="s">
        <v>186</v>
      </c>
      <c r="E102" s="5">
        <v>131</v>
      </c>
      <c r="F102" s="64"/>
      <c r="G102" s="5">
        <v>131</v>
      </c>
      <c r="H102" s="339"/>
      <c r="I102" s="339"/>
      <c r="J102" s="339"/>
      <c r="K102" s="339"/>
    </row>
    <row r="103" spans="1:11" s="292" customFormat="1" ht="16" customHeight="1" x14ac:dyDescent="0.25">
      <c r="A103" s="81"/>
      <c r="B103" s="93" t="s">
        <v>394</v>
      </c>
      <c r="C103" s="101" t="s">
        <v>742</v>
      </c>
      <c r="D103" s="97" t="s">
        <v>187</v>
      </c>
      <c r="E103" s="5">
        <v>132</v>
      </c>
      <c r="F103" s="64"/>
      <c r="G103" s="5">
        <v>132</v>
      </c>
      <c r="H103" s="339"/>
      <c r="I103" s="339"/>
      <c r="J103" s="339"/>
      <c r="K103" s="339"/>
    </row>
    <row r="104" spans="1:11" s="292" customFormat="1" ht="16" customHeight="1" x14ac:dyDescent="0.25">
      <c r="A104" s="81"/>
      <c r="B104" s="93" t="s">
        <v>394</v>
      </c>
      <c r="C104" s="101" t="s">
        <v>456</v>
      </c>
      <c r="D104" s="76" t="s">
        <v>188</v>
      </c>
      <c r="E104" s="5">
        <v>133</v>
      </c>
      <c r="F104" s="64"/>
      <c r="G104" s="5">
        <v>133</v>
      </c>
      <c r="H104" s="339"/>
      <c r="I104" s="339"/>
      <c r="J104" s="339"/>
      <c r="K104" s="339"/>
    </row>
    <row r="105" spans="1:11" s="292" customFormat="1" ht="16" customHeight="1" x14ac:dyDescent="0.25">
      <c r="A105" s="81"/>
      <c r="B105" s="93" t="s">
        <v>394</v>
      </c>
      <c r="C105" s="101" t="s">
        <v>457</v>
      </c>
      <c r="D105" s="76" t="s">
        <v>189</v>
      </c>
      <c r="E105" s="5">
        <v>134</v>
      </c>
      <c r="F105" s="64"/>
      <c r="G105" s="5">
        <v>134</v>
      </c>
      <c r="H105" s="339"/>
      <c r="I105" s="339"/>
      <c r="J105" s="339"/>
      <c r="K105" s="339"/>
    </row>
    <row r="106" spans="1:11" s="292" customFormat="1" ht="16" customHeight="1" x14ac:dyDescent="0.25">
      <c r="A106" s="81"/>
      <c r="B106" s="93" t="s">
        <v>394</v>
      </c>
      <c r="C106" s="101" t="s">
        <v>458</v>
      </c>
      <c r="D106" s="76" t="s">
        <v>190</v>
      </c>
      <c r="E106" s="5">
        <v>135</v>
      </c>
      <c r="F106" s="64"/>
      <c r="G106" s="5">
        <v>135</v>
      </c>
      <c r="H106" s="339"/>
      <c r="I106" s="339"/>
      <c r="J106" s="339"/>
      <c r="K106" s="339"/>
    </row>
    <row r="107" spans="1:11" s="292" customFormat="1" ht="16" customHeight="1" x14ac:dyDescent="0.25">
      <c r="A107" s="81"/>
      <c r="B107" s="93" t="s">
        <v>394</v>
      </c>
      <c r="C107" s="101" t="s">
        <v>73</v>
      </c>
      <c r="D107" s="76" t="s">
        <v>74</v>
      </c>
      <c r="E107" s="5">
        <v>136</v>
      </c>
      <c r="F107" s="64"/>
      <c r="G107" s="5">
        <v>136</v>
      </c>
      <c r="H107" s="339"/>
      <c r="I107" s="339"/>
      <c r="J107" s="339"/>
      <c r="K107" s="339"/>
    </row>
    <row r="108" spans="1:11" s="292" customFormat="1" ht="16" customHeight="1" x14ac:dyDescent="0.25">
      <c r="A108" s="81"/>
      <c r="B108" s="93" t="s">
        <v>394</v>
      </c>
      <c r="C108" s="101" t="s">
        <v>459</v>
      </c>
      <c r="D108" s="76" t="s">
        <v>191</v>
      </c>
      <c r="E108" s="5">
        <v>138</v>
      </c>
      <c r="F108" s="64"/>
      <c r="G108" s="5">
        <v>138</v>
      </c>
      <c r="H108" s="339"/>
      <c r="I108" s="339"/>
      <c r="J108" s="339"/>
      <c r="K108" s="339"/>
    </row>
    <row r="109" spans="1:11" s="292" customFormat="1" ht="16" customHeight="1" x14ac:dyDescent="0.25">
      <c r="A109" s="81"/>
      <c r="B109" s="93" t="s">
        <v>394</v>
      </c>
      <c r="C109" s="101" t="s">
        <v>460</v>
      </c>
      <c r="D109" s="76" t="s">
        <v>192</v>
      </c>
      <c r="E109" s="5">
        <v>139</v>
      </c>
      <c r="F109" s="64"/>
      <c r="G109" s="5">
        <v>139</v>
      </c>
      <c r="H109" s="339"/>
      <c r="I109" s="339"/>
      <c r="J109" s="339"/>
      <c r="K109" s="339"/>
    </row>
    <row r="110" spans="1:11" s="292" customFormat="1" ht="16" customHeight="1" x14ac:dyDescent="0.25">
      <c r="A110" s="81"/>
      <c r="B110" s="93" t="s">
        <v>394</v>
      </c>
      <c r="C110" s="101" t="s">
        <v>461</v>
      </c>
      <c r="D110" s="76" t="s">
        <v>193</v>
      </c>
      <c r="E110" s="5">
        <v>141</v>
      </c>
      <c r="F110" s="64"/>
      <c r="G110" s="5">
        <v>141</v>
      </c>
      <c r="H110" s="339"/>
      <c r="I110" s="339"/>
      <c r="J110" s="339"/>
      <c r="K110" s="339"/>
    </row>
    <row r="111" spans="1:11" s="292" customFormat="1" ht="16" customHeight="1" x14ac:dyDescent="0.25">
      <c r="A111" s="81"/>
      <c r="B111" s="93" t="s">
        <v>394</v>
      </c>
      <c r="C111" s="101" t="s">
        <v>462</v>
      </c>
      <c r="D111" s="76" t="s">
        <v>194</v>
      </c>
      <c r="E111" s="5">
        <v>142</v>
      </c>
      <c r="F111" s="64"/>
      <c r="G111" s="5">
        <v>142</v>
      </c>
      <c r="H111" s="339"/>
      <c r="I111" s="339"/>
      <c r="J111" s="339"/>
      <c r="K111" s="339"/>
    </row>
    <row r="112" spans="1:11" s="292" customFormat="1" ht="16" customHeight="1" x14ac:dyDescent="0.25">
      <c r="A112" s="81"/>
      <c r="B112" s="93" t="s">
        <v>394</v>
      </c>
      <c r="C112" s="101" t="s">
        <v>743</v>
      </c>
      <c r="D112" s="97" t="s">
        <v>195</v>
      </c>
      <c r="E112" s="5">
        <v>143</v>
      </c>
      <c r="F112" s="64"/>
      <c r="G112" s="5">
        <v>143</v>
      </c>
      <c r="H112" s="339"/>
      <c r="I112" s="339"/>
      <c r="J112" s="339"/>
      <c r="K112" s="339"/>
    </row>
    <row r="113" spans="1:11" s="292" customFormat="1" ht="16" customHeight="1" x14ac:dyDescent="0.25">
      <c r="A113" s="81"/>
      <c r="B113" s="93" t="s">
        <v>394</v>
      </c>
      <c r="C113" s="101" t="s">
        <v>463</v>
      </c>
      <c r="D113" s="76" t="s">
        <v>196</v>
      </c>
      <c r="E113" s="5">
        <v>144</v>
      </c>
      <c r="F113" s="64"/>
      <c r="G113" s="5">
        <v>144</v>
      </c>
      <c r="H113" s="339"/>
      <c r="I113" s="339"/>
      <c r="J113" s="339"/>
      <c r="K113" s="339"/>
    </row>
    <row r="114" spans="1:11" s="292" customFormat="1" ht="16" customHeight="1" x14ac:dyDescent="0.25">
      <c r="A114" s="81"/>
      <c r="B114" s="93" t="s">
        <v>394</v>
      </c>
      <c r="C114" s="101" t="s">
        <v>464</v>
      </c>
      <c r="D114" s="76" t="s">
        <v>197</v>
      </c>
      <c r="E114" s="5">
        <v>145</v>
      </c>
      <c r="F114" s="64"/>
      <c r="G114" s="5">
        <v>145</v>
      </c>
      <c r="H114" s="339"/>
      <c r="I114" s="339"/>
      <c r="J114" s="339"/>
      <c r="K114" s="339"/>
    </row>
    <row r="115" spans="1:11" s="292" customFormat="1" ht="16" customHeight="1" x14ac:dyDescent="0.25">
      <c r="A115" s="81"/>
      <c r="B115" s="93" t="s">
        <v>394</v>
      </c>
      <c r="C115" s="101" t="s">
        <v>465</v>
      </c>
      <c r="D115" s="76" t="s">
        <v>198</v>
      </c>
      <c r="E115" s="5">
        <v>146</v>
      </c>
      <c r="F115" s="64"/>
      <c r="G115" s="5">
        <v>146</v>
      </c>
      <c r="H115" s="339"/>
      <c r="I115" s="339"/>
      <c r="J115" s="339"/>
      <c r="K115" s="339"/>
    </row>
    <row r="116" spans="1:11" s="292" customFormat="1" ht="16" customHeight="1" x14ac:dyDescent="0.25">
      <c r="A116" s="81"/>
      <c r="B116" s="93" t="s">
        <v>394</v>
      </c>
      <c r="C116" s="101" t="s">
        <v>744</v>
      </c>
      <c r="D116" s="97" t="s">
        <v>199</v>
      </c>
      <c r="E116" s="5">
        <v>140</v>
      </c>
      <c r="F116" s="64"/>
      <c r="G116" s="5">
        <v>140</v>
      </c>
      <c r="H116" s="339"/>
      <c r="I116" s="339"/>
      <c r="J116" s="339"/>
      <c r="K116" s="339"/>
    </row>
    <row r="117" spans="1:11" s="292" customFormat="1" ht="16" customHeight="1" x14ac:dyDescent="0.25">
      <c r="A117" s="81"/>
      <c r="B117" s="93" t="s">
        <v>394</v>
      </c>
      <c r="C117" s="101" t="s">
        <v>843</v>
      </c>
      <c r="D117" s="80" t="s">
        <v>75</v>
      </c>
      <c r="E117" s="5">
        <v>148</v>
      </c>
      <c r="F117" s="64"/>
      <c r="G117" s="5">
        <v>148</v>
      </c>
      <c r="H117" s="339"/>
      <c r="I117" s="339"/>
      <c r="J117" s="339"/>
      <c r="K117" s="339"/>
    </row>
    <row r="118" spans="1:11" s="292" customFormat="1" ht="16" customHeight="1" x14ac:dyDescent="0.25">
      <c r="A118" s="81"/>
      <c r="B118" s="93" t="s">
        <v>394</v>
      </c>
      <c r="C118" s="101" t="s">
        <v>466</v>
      </c>
      <c r="D118" s="76" t="s">
        <v>200</v>
      </c>
      <c r="E118" s="5">
        <v>147</v>
      </c>
      <c r="F118" s="64"/>
      <c r="G118" s="5">
        <v>147</v>
      </c>
      <c r="H118" s="339"/>
      <c r="I118" s="339"/>
      <c r="J118" s="339"/>
      <c r="K118" s="339"/>
    </row>
    <row r="119" spans="1:11" s="292" customFormat="1" ht="16" customHeight="1" x14ac:dyDescent="0.25">
      <c r="A119" s="81"/>
      <c r="B119" s="93" t="s">
        <v>394</v>
      </c>
      <c r="C119" s="101" t="s">
        <v>527</v>
      </c>
      <c r="D119" s="76" t="s">
        <v>526</v>
      </c>
      <c r="E119" s="5">
        <v>157</v>
      </c>
      <c r="F119" s="64"/>
      <c r="G119" s="5">
        <v>157</v>
      </c>
      <c r="H119" s="339"/>
      <c r="I119" s="339"/>
      <c r="J119" s="339"/>
      <c r="K119" s="339"/>
    </row>
    <row r="120" spans="1:11" s="292" customFormat="1" ht="16" customHeight="1" x14ac:dyDescent="0.25">
      <c r="A120" s="81"/>
      <c r="B120" s="93" t="s">
        <v>394</v>
      </c>
      <c r="C120" s="101" t="s">
        <v>1191</v>
      </c>
      <c r="D120" s="76" t="s">
        <v>201</v>
      </c>
      <c r="E120" s="5">
        <v>149</v>
      </c>
      <c r="F120" s="64"/>
      <c r="G120" s="5">
        <v>149</v>
      </c>
      <c r="H120" s="339"/>
      <c r="I120" s="339"/>
      <c r="J120" s="339"/>
      <c r="K120" s="339"/>
    </row>
    <row r="121" spans="1:11" s="292" customFormat="1" ht="16" customHeight="1" x14ac:dyDescent="0.25">
      <c r="A121" s="81"/>
      <c r="B121" s="93" t="s">
        <v>394</v>
      </c>
      <c r="C121" s="101" t="s">
        <v>745</v>
      </c>
      <c r="D121" s="97" t="s">
        <v>202</v>
      </c>
      <c r="E121" s="5">
        <v>150</v>
      </c>
      <c r="F121" s="64"/>
      <c r="G121" s="5">
        <v>150</v>
      </c>
      <c r="H121" s="339"/>
      <c r="I121" s="339"/>
      <c r="J121" s="339"/>
      <c r="K121" s="339"/>
    </row>
    <row r="122" spans="1:11" s="292" customFormat="1" ht="16" customHeight="1" x14ac:dyDescent="0.25">
      <c r="A122" s="81"/>
      <c r="B122" s="93" t="s">
        <v>394</v>
      </c>
      <c r="C122" s="101" t="s">
        <v>467</v>
      </c>
      <c r="D122" s="76" t="s">
        <v>203</v>
      </c>
      <c r="E122" s="5">
        <v>151</v>
      </c>
      <c r="F122" s="64"/>
      <c r="G122" s="5">
        <v>151</v>
      </c>
      <c r="H122" s="339"/>
      <c r="I122" s="339"/>
      <c r="J122" s="339"/>
      <c r="K122" s="339"/>
    </row>
    <row r="123" spans="1:11" s="292" customFormat="1" ht="16" customHeight="1" x14ac:dyDescent="0.25">
      <c r="A123" s="81"/>
      <c r="B123" s="93" t="s">
        <v>394</v>
      </c>
      <c r="C123" s="101" t="s">
        <v>439</v>
      </c>
      <c r="D123" s="76" t="s">
        <v>166</v>
      </c>
      <c r="E123" s="5">
        <v>152</v>
      </c>
      <c r="F123" s="64"/>
      <c r="G123" s="5">
        <v>152</v>
      </c>
      <c r="H123" s="339"/>
      <c r="I123" s="339"/>
      <c r="J123" s="339"/>
      <c r="K123" s="339"/>
    </row>
    <row r="124" spans="1:11" s="292" customFormat="1" ht="16" customHeight="1" x14ac:dyDescent="0.25">
      <c r="A124" s="81"/>
      <c r="B124" s="93" t="s">
        <v>394</v>
      </c>
      <c r="C124" s="101" t="s">
        <v>468</v>
      </c>
      <c r="D124" s="76" t="s">
        <v>204</v>
      </c>
      <c r="E124" s="5">
        <v>154</v>
      </c>
      <c r="F124" s="64"/>
      <c r="G124" s="5">
        <v>154</v>
      </c>
      <c r="H124" s="339"/>
      <c r="I124" s="339"/>
      <c r="J124" s="339"/>
      <c r="K124" s="339"/>
    </row>
    <row r="125" spans="1:11" ht="16" customHeight="1" x14ac:dyDescent="0.25">
      <c r="A125" s="81"/>
      <c r="B125" s="93" t="s">
        <v>394</v>
      </c>
      <c r="C125" s="101" t="s">
        <v>438</v>
      </c>
      <c r="D125" s="76" t="s">
        <v>165</v>
      </c>
      <c r="E125" s="5">
        <v>156</v>
      </c>
      <c r="F125" s="64"/>
      <c r="G125" s="5">
        <v>156</v>
      </c>
    </row>
    <row r="126" spans="1:11" ht="35.15" customHeight="1" thickBot="1" x14ac:dyDescent="0.35">
      <c r="A126" s="81"/>
      <c r="B126" s="115" t="s">
        <v>400</v>
      </c>
      <c r="C126" s="110"/>
      <c r="D126" s="111" t="s">
        <v>118</v>
      </c>
      <c r="E126" s="9"/>
      <c r="F126" s="272">
        <f>SUM(F127,F131,F164)</f>
        <v>0</v>
      </c>
      <c r="G126" s="9"/>
    </row>
    <row r="127" spans="1:11" ht="35.15" customHeight="1" thickTop="1" thickBot="1" x14ac:dyDescent="0.35">
      <c r="A127" s="81"/>
      <c r="B127" s="112" t="s">
        <v>395</v>
      </c>
      <c r="C127" s="117"/>
      <c r="D127" s="118" t="s">
        <v>713</v>
      </c>
      <c r="E127" s="5"/>
      <c r="F127" s="272">
        <f>SUM(F128:F130)</f>
        <v>0</v>
      </c>
      <c r="G127" s="5"/>
    </row>
    <row r="128" spans="1:11" ht="16" customHeight="1" thickTop="1" x14ac:dyDescent="0.25">
      <c r="A128" s="81"/>
      <c r="B128" s="93" t="s">
        <v>395</v>
      </c>
      <c r="C128" s="104" t="s">
        <v>79</v>
      </c>
      <c r="D128" s="79" t="s">
        <v>80</v>
      </c>
      <c r="E128" s="5">
        <v>51</v>
      </c>
      <c r="F128" s="10"/>
      <c r="G128" s="5">
        <v>51</v>
      </c>
    </row>
    <row r="129" spans="1:11" ht="16" customHeight="1" x14ac:dyDescent="0.25">
      <c r="A129" s="81"/>
      <c r="B129" s="93" t="s">
        <v>395</v>
      </c>
      <c r="C129" s="101" t="s">
        <v>76</v>
      </c>
      <c r="D129" s="79" t="s">
        <v>77</v>
      </c>
      <c r="E129" s="5">
        <v>52</v>
      </c>
      <c r="F129" s="64"/>
      <c r="G129" s="5">
        <v>52</v>
      </c>
    </row>
    <row r="130" spans="1:11" ht="16" customHeight="1" x14ac:dyDescent="0.25">
      <c r="A130" s="81"/>
      <c r="B130" s="93" t="s">
        <v>395</v>
      </c>
      <c r="C130" s="101" t="s">
        <v>391</v>
      </c>
      <c r="D130" s="294" t="s">
        <v>78</v>
      </c>
      <c r="E130" s="5">
        <v>53</v>
      </c>
      <c r="F130" s="64"/>
      <c r="G130" s="5">
        <v>53</v>
      </c>
    </row>
    <row r="131" spans="1:11" ht="35.15" customHeight="1" thickBot="1" x14ac:dyDescent="0.35">
      <c r="A131" s="81"/>
      <c r="B131" s="120" t="s">
        <v>396</v>
      </c>
      <c r="C131" s="108"/>
      <c r="D131" s="119" t="s">
        <v>1007</v>
      </c>
      <c r="E131" s="5"/>
      <c r="F131" s="272">
        <f>SUM(F132:F163)</f>
        <v>0</v>
      </c>
      <c r="G131" s="5"/>
    </row>
    <row r="132" spans="1:11" ht="16" customHeight="1" thickTop="1" x14ac:dyDescent="0.25">
      <c r="A132" s="81"/>
      <c r="B132" s="93" t="s">
        <v>396</v>
      </c>
      <c r="C132" s="101" t="s">
        <v>348</v>
      </c>
      <c r="D132" s="79" t="s">
        <v>234</v>
      </c>
      <c r="E132" s="5">
        <v>101</v>
      </c>
      <c r="F132" s="64"/>
      <c r="G132" s="5">
        <v>101</v>
      </c>
    </row>
    <row r="133" spans="1:11" s="292" customFormat="1" ht="16" customHeight="1" x14ac:dyDescent="0.25">
      <c r="A133" s="81"/>
      <c r="B133" s="93" t="s">
        <v>396</v>
      </c>
      <c r="C133" s="104" t="s">
        <v>332</v>
      </c>
      <c r="D133" s="79" t="s">
        <v>207</v>
      </c>
      <c r="E133" s="5">
        <v>232</v>
      </c>
      <c r="F133" s="64"/>
      <c r="G133" s="5">
        <v>232</v>
      </c>
      <c r="H133" s="339"/>
      <c r="I133" s="339"/>
      <c r="J133" s="339"/>
      <c r="K133" s="339"/>
    </row>
    <row r="134" spans="1:11" s="292" customFormat="1" ht="16" customHeight="1" x14ac:dyDescent="0.25">
      <c r="A134" s="81"/>
      <c r="B134" s="93" t="s">
        <v>396</v>
      </c>
      <c r="C134" s="104" t="s">
        <v>331</v>
      </c>
      <c r="D134" s="79" t="s">
        <v>208</v>
      </c>
      <c r="E134" s="5">
        <v>81</v>
      </c>
      <c r="F134" s="64"/>
      <c r="G134" s="5">
        <v>81</v>
      </c>
      <c r="H134" s="339"/>
      <c r="I134" s="339"/>
      <c r="J134" s="339"/>
      <c r="K134" s="339"/>
    </row>
    <row r="135" spans="1:11" s="292" customFormat="1" ht="16" customHeight="1" x14ac:dyDescent="0.25">
      <c r="A135" s="81"/>
      <c r="B135" s="93" t="s">
        <v>396</v>
      </c>
      <c r="C135" s="104" t="s">
        <v>469</v>
      </c>
      <c r="D135" s="79" t="s">
        <v>209</v>
      </c>
      <c r="E135" s="5">
        <v>82</v>
      </c>
      <c r="F135" s="64"/>
      <c r="G135" s="5">
        <v>82</v>
      </c>
      <c r="H135" s="339"/>
      <c r="I135" s="339"/>
      <c r="J135" s="339"/>
      <c r="K135" s="339"/>
    </row>
    <row r="136" spans="1:11" s="292" customFormat="1" ht="16" customHeight="1" x14ac:dyDescent="0.25">
      <c r="A136" s="81"/>
      <c r="B136" s="93" t="s">
        <v>396</v>
      </c>
      <c r="C136" s="104" t="s">
        <v>336</v>
      </c>
      <c r="D136" s="79" t="s">
        <v>210</v>
      </c>
      <c r="E136" s="5">
        <v>83</v>
      </c>
      <c r="F136" s="64"/>
      <c r="G136" s="5">
        <v>83</v>
      </c>
      <c r="H136" s="339"/>
      <c r="I136" s="339"/>
      <c r="J136" s="339"/>
      <c r="K136" s="339"/>
    </row>
    <row r="137" spans="1:11" s="292" customFormat="1" ht="16" customHeight="1" x14ac:dyDescent="0.25">
      <c r="A137" s="81"/>
      <c r="B137" s="93" t="s">
        <v>396</v>
      </c>
      <c r="C137" s="104" t="s">
        <v>333</v>
      </c>
      <c r="D137" s="79" t="s">
        <v>211</v>
      </c>
      <c r="E137" s="5">
        <v>84</v>
      </c>
      <c r="F137" s="64"/>
      <c r="G137" s="5">
        <v>84</v>
      </c>
      <c r="H137" s="339"/>
      <c r="I137" s="339"/>
      <c r="J137" s="339"/>
      <c r="K137" s="339"/>
    </row>
    <row r="138" spans="1:11" s="292" customFormat="1" ht="16" customHeight="1" x14ac:dyDescent="0.25">
      <c r="A138" s="81"/>
      <c r="B138" s="93" t="s">
        <v>396</v>
      </c>
      <c r="C138" s="104" t="s">
        <v>337</v>
      </c>
      <c r="D138" s="79" t="s">
        <v>212</v>
      </c>
      <c r="E138" s="5">
        <v>56</v>
      </c>
      <c r="F138" s="64"/>
      <c r="G138" s="5">
        <v>56</v>
      </c>
      <c r="H138" s="339"/>
      <c r="I138" s="339"/>
      <c r="J138" s="339"/>
      <c r="K138" s="339"/>
    </row>
    <row r="139" spans="1:11" s="292" customFormat="1" ht="16" customHeight="1" x14ac:dyDescent="0.25">
      <c r="A139" s="81"/>
      <c r="B139" s="93" t="s">
        <v>396</v>
      </c>
      <c r="C139" s="104" t="s">
        <v>335</v>
      </c>
      <c r="D139" s="79" t="s">
        <v>213</v>
      </c>
      <c r="E139" s="5">
        <v>85</v>
      </c>
      <c r="F139" s="64"/>
      <c r="G139" s="5">
        <v>85</v>
      </c>
      <c r="H139" s="339"/>
      <c r="I139" s="339"/>
      <c r="J139" s="339"/>
      <c r="K139" s="339"/>
    </row>
    <row r="140" spans="1:11" s="292" customFormat="1" ht="16" customHeight="1" x14ac:dyDescent="0.25">
      <c r="A140" s="81"/>
      <c r="B140" s="93" t="s">
        <v>396</v>
      </c>
      <c r="C140" s="104" t="s">
        <v>529</v>
      </c>
      <c r="D140" s="79" t="s">
        <v>528</v>
      </c>
      <c r="E140" s="5">
        <v>77</v>
      </c>
      <c r="F140" s="64"/>
      <c r="G140" s="5">
        <v>77</v>
      </c>
      <c r="H140" s="339"/>
      <c r="I140" s="339"/>
      <c r="J140" s="339"/>
      <c r="K140" s="339"/>
    </row>
    <row r="141" spans="1:11" s="292" customFormat="1" ht="16" customHeight="1" x14ac:dyDescent="0.25">
      <c r="A141" s="81"/>
      <c r="B141" s="93" t="s">
        <v>396</v>
      </c>
      <c r="C141" s="104" t="s">
        <v>347</v>
      </c>
      <c r="D141" s="79" t="s">
        <v>214</v>
      </c>
      <c r="E141" s="5">
        <v>234</v>
      </c>
      <c r="F141" s="64"/>
      <c r="G141" s="5">
        <v>234</v>
      </c>
      <c r="H141" s="339"/>
      <c r="I141" s="339"/>
      <c r="J141" s="339"/>
      <c r="K141" s="339"/>
    </row>
    <row r="142" spans="1:11" s="292" customFormat="1" ht="16" customHeight="1" x14ac:dyDescent="0.25">
      <c r="A142" s="81"/>
      <c r="B142" s="93" t="s">
        <v>396</v>
      </c>
      <c r="C142" s="104" t="s">
        <v>471</v>
      </c>
      <c r="D142" s="79" t="s">
        <v>216</v>
      </c>
      <c r="E142" s="5">
        <v>60</v>
      </c>
      <c r="F142" s="64"/>
      <c r="G142" s="5">
        <v>60</v>
      </c>
      <c r="H142" s="339"/>
      <c r="I142" s="339"/>
      <c r="J142" s="339"/>
      <c r="K142" s="339"/>
    </row>
    <row r="143" spans="1:11" s="292" customFormat="1" ht="16" customHeight="1" x14ac:dyDescent="0.25">
      <c r="A143" s="81"/>
      <c r="B143" s="93" t="s">
        <v>396</v>
      </c>
      <c r="C143" s="104" t="s">
        <v>531</v>
      </c>
      <c r="D143" s="79" t="s">
        <v>530</v>
      </c>
      <c r="E143" s="5">
        <v>79</v>
      </c>
      <c r="F143" s="64"/>
      <c r="G143" s="5">
        <v>79</v>
      </c>
      <c r="H143" s="339"/>
      <c r="I143" s="339"/>
      <c r="J143" s="339"/>
      <c r="K143" s="339"/>
    </row>
    <row r="144" spans="1:11" s="292" customFormat="1" ht="16" customHeight="1" x14ac:dyDescent="0.25">
      <c r="A144" s="81"/>
      <c r="B144" s="93" t="s">
        <v>396</v>
      </c>
      <c r="C144" s="104" t="s">
        <v>338</v>
      </c>
      <c r="D144" s="79" t="s">
        <v>218</v>
      </c>
      <c r="E144" s="5">
        <v>87</v>
      </c>
      <c r="F144" s="64"/>
      <c r="G144" s="5">
        <v>87</v>
      </c>
      <c r="H144" s="339"/>
      <c r="I144" s="339"/>
      <c r="J144" s="339"/>
      <c r="K144" s="339"/>
    </row>
    <row r="145" spans="1:11" s="292" customFormat="1" ht="16" customHeight="1" x14ac:dyDescent="0.25">
      <c r="A145" s="81"/>
      <c r="B145" s="93" t="s">
        <v>396</v>
      </c>
      <c r="C145" s="104" t="s">
        <v>473</v>
      </c>
      <c r="D145" s="79" t="s">
        <v>219</v>
      </c>
      <c r="E145" s="5">
        <v>88</v>
      </c>
      <c r="F145" s="64"/>
      <c r="G145" s="5">
        <v>88</v>
      </c>
      <c r="H145" s="339"/>
      <c r="I145" s="339"/>
      <c r="J145" s="339"/>
      <c r="K145" s="339"/>
    </row>
    <row r="146" spans="1:11" s="292" customFormat="1" ht="16" customHeight="1" x14ac:dyDescent="0.25">
      <c r="A146" s="81"/>
      <c r="B146" s="93" t="s">
        <v>396</v>
      </c>
      <c r="C146" s="104" t="s">
        <v>474</v>
      </c>
      <c r="D146" s="79" t="s">
        <v>220</v>
      </c>
      <c r="E146" s="5">
        <v>62</v>
      </c>
      <c r="F146" s="64"/>
      <c r="G146" s="5">
        <v>62</v>
      </c>
      <c r="H146" s="339"/>
      <c r="I146" s="339"/>
      <c r="J146" s="339"/>
      <c r="K146" s="339"/>
    </row>
    <row r="147" spans="1:11" s="292" customFormat="1" ht="16" customHeight="1" x14ac:dyDescent="0.25">
      <c r="A147" s="81"/>
      <c r="B147" s="93" t="s">
        <v>396</v>
      </c>
      <c r="C147" s="104" t="s">
        <v>749</v>
      </c>
      <c r="D147" s="99" t="s">
        <v>221</v>
      </c>
      <c r="E147" s="5">
        <v>89</v>
      </c>
      <c r="F147" s="64"/>
      <c r="G147" s="5">
        <v>89</v>
      </c>
      <c r="H147" s="339"/>
      <c r="I147" s="339"/>
      <c r="J147" s="339"/>
      <c r="K147" s="339"/>
    </row>
    <row r="148" spans="1:11" s="292" customFormat="1" ht="16" customHeight="1" x14ac:dyDescent="0.25">
      <c r="A148" s="81"/>
      <c r="B148" s="93" t="s">
        <v>396</v>
      </c>
      <c r="C148" s="104" t="s">
        <v>475</v>
      </c>
      <c r="D148" s="79" t="s">
        <v>222</v>
      </c>
      <c r="E148" s="5">
        <v>64</v>
      </c>
      <c r="F148" s="64"/>
      <c r="G148" s="5">
        <v>64</v>
      </c>
      <c r="H148" s="339"/>
      <c r="I148" s="339"/>
      <c r="J148" s="339"/>
      <c r="K148" s="339"/>
    </row>
    <row r="149" spans="1:11" s="292" customFormat="1" ht="16" customHeight="1" x14ac:dyDescent="0.25">
      <c r="A149" s="81"/>
      <c r="B149" s="93" t="s">
        <v>396</v>
      </c>
      <c r="C149" s="104" t="s">
        <v>476</v>
      </c>
      <c r="D149" s="79" t="s">
        <v>223</v>
      </c>
      <c r="E149" s="5">
        <v>90</v>
      </c>
      <c r="F149" s="64"/>
      <c r="G149" s="5">
        <v>90</v>
      </c>
      <c r="H149" s="339"/>
      <c r="I149" s="339"/>
      <c r="J149" s="339"/>
      <c r="K149" s="339"/>
    </row>
    <row r="150" spans="1:11" s="292" customFormat="1" ht="16" customHeight="1" x14ac:dyDescent="0.25">
      <c r="A150" s="81"/>
      <c r="B150" s="93" t="s">
        <v>396</v>
      </c>
      <c r="C150" s="104" t="s">
        <v>746</v>
      </c>
      <c r="D150" s="99" t="s">
        <v>224</v>
      </c>
      <c r="E150" s="5">
        <v>67</v>
      </c>
      <c r="F150" s="64"/>
      <c r="G150" s="5">
        <v>67</v>
      </c>
      <c r="H150" s="339"/>
      <c r="I150" s="339"/>
      <c r="J150" s="339"/>
      <c r="K150" s="339"/>
    </row>
    <row r="151" spans="1:11" s="292" customFormat="1" ht="16" customHeight="1" x14ac:dyDescent="0.25">
      <c r="A151" s="81"/>
      <c r="B151" s="93" t="s">
        <v>396</v>
      </c>
      <c r="C151" s="104" t="s">
        <v>477</v>
      </c>
      <c r="D151" s="79" t="s">
        <v>225</v>
      </c>
      <c r="E151" s="5">
        <v>91</v>
      </c>
      <c r="F151" s="64"/>
      <c r="G151" s="5">
        <v>91</v>
      </c>
      <c r="H151" s="339"/>
      <c r="I151" s="339"/>
      <c r="J151" s="339"/>
      <c r="K151" s="339"/>
    </row>
    <row r="152" spans="1:11" s="292" customFormat="1" ht="16" customHeight="1" x14ac:dyDescent="0.25">
      <c r="A152" s="81"/>
      <c r="B152" s="93" t="s">
        <v>396</v>
      </c>
      <c r="C152" s="104" t="s">
        <v>470</v>
      </c>
      <c r="D152" s="79" t="s">
        <v>215</v>
      </c>
      <c r="E152" s="5">
        <v>86</v>
      </c>
      <c r="F152" s="64"/>
      <c r="G152" s="5">
        <v>86</v>
      </c>
      <c r="H152" s="339"/>
      <c r="I152" s="339"/>
      <c r="J152" s="339"/>
      <c r="K152" s="339"/>
    </row>
    <row r="153" spans="1:11" s="292" customFormat="1" ht="16" customHeight="1" x14ac:dyDescent="0.25">
      <c r="A153" s="81"/>
      <c r="B153" s="93" t="s">
        <v>396</v>
      </c>
      <c r="C153" s="104" t="s">
        <v>472</v>
      </c>
      <c r="D153" s="79" t="s">
        <v>217</v>
      </c>
      <c r="E153" s="5">
        <v>92</v>
      </c>
      <c r="F153" s="64"/>
      <c r="G153" s="5">
        <v>92</v>
      </c>
      <c r="H153" s="339"/>
      <c r="I153" s="339"/>
      <c r="J153" s="339"/>
      <c r="K153" s="339"/>
    </row>
    <row r="154" spans="1:11" s="292" customFormat="1" ht="16" customHeight="1" x14ac:dyDescent="0.25">
      <c r="A154" s="81"/>
      <c r="B154" s="93" t="s">
        <v>396</v>
      </c>
      <c r="C154" s="104" t="s">
        <v>81</v>
      </c>
      <c r="D154" s="79" t="s">
        <v>82</v>
      </c>
      <c r="E154" s="5">
        <v>69</v>
      </c>
      <c r="F154" s="64"/>
      <c r="G154" s="5">
        <v>69</v>
      </c>
      <c r="H154" s="339"/>
      <c r="I154" s="339"/>
      <c r="J154" s="339"/>
      <c r="K154" s="339"/>
    </row>
    <row r="155" spans="1:11" s="292" customFormat="1" ht="16" customHeight="1" x14ac:dyDescent="0.25">
      <c r="A155" s="81"/>
      <c r="B155" s="93" t="s">
        <v>396</v>
      </c>
      <c r="C155" s="104" t="s">
        <v>345</v>
      </c>
      <c r="D155" s="79" t="s">
        <v>226</v>
      </c>
      <c r="E155" s="5">
        <v>233</v>
      </c>
      <c r="F155" s="64"/>
      <c r="G155" s="5">
        <v>233</v>
      </c>
      <c r="H155" s="339"/>
      <c r="I155" s="339"/>
      <c r="J155" s="339"/>
      <c r="K155" s="339"/>
    </row>
    <row r="156" spans="1:11" s="292" customFormat="1" ht="16" customHeight="1" x14ac:dyDescent="0.25">
      <c r="A156" s="81"/>
      <c r="B156" s="93" t="s">
        <v>396</v>
      </c>
      <c r="C156" s="104" t="s">
        <v>747</v>
      </c>
      <c r="D156" s="99" t="s">
        <v>227</v>
      </c>
      <c r="E156" s="5">
        <v>70</v>
      </c>
      <c r="F156" s="64"/>
      <c r="G156" s="5">
        <v>70</v>
      </c>
      <c r="H156" s="339"/>
      <c r="I156" s="339"/>
      <c r="J156" s="339"/>
      <c r="K156" s="339"/>
    </row>
    <row r="157" spans="1:11" s="292" customFormat="1" ht="16" customHeight="1" x14ac:dyDescent="0.25">
      <c r="A157" s="81"/>
      <c r="B157" s="93" t="s">
        <v>396</v>
      </c>
      <c r="C157" s="104" t="s">
        <v>748</v>
      </c>
      <c r="D157" s="99" t="s">
        <v>228</v>
      </c>
      <c r="E157" s="5">
        <v>71</v>
      </c>
      <c r="F157" s="64"/>
      <c r="G157" s="5">
        <v>71</v>
      </c>
      <c r="H157" s="339"/>
      <c r="I157" s="339"/>
      <c r="J157" s="339"/>
      <c r="K157" s="339"/>
    </row>
    <row r="158" spans="1:11" s="292" customFormat="1" ht="16" customHeight="1" x14ac:dyDescent="0.25">
      <c r="A158" s="81"/>
      <c r="B158" s="93" t="s">
        <v>396</v>
      </c>
      <c r="C158" s="104" t="s">
        <v>478</v>
      </c>
      <c r="D158" s="79" t="s">
        <v>229</v>
      </c>
      <c r="E158" s="5">
        <v>94</v>
      </c>
      <c r="F158" s="64"/>
      <c r="G158" s="5">
        <v>94</v>
      </c>
      <c r="H158" s="339"/>
      <c r="I158" s="339"/>
      <c r="J158" s="339"/>
      <c r="K158" s="339"/>
    </row>
    <row r="159" spans="1:11" s="292" customFormat="1" ht="16" customHeight="1" x14ac:dyDescent="0.25">
      <c r="A159" s="81"/>
      <c r="B159" s="93" t="s">
        <v>396</v>
      </c>
      <c r="C159" s="104" t="s">
        <v>750</v>
      </c>
      <c r="D159" s="79" t="s">
        <v>230</v>
      </c>
      <c r="E159" s="5">
        <v>95</v>
      </c>
      <c r="F159" s="64"/>
      <c r="G159" s="5">
        <v>95</v>
      </c>
      <c r="H159" s="339"/>
      <c r="I159" s="339"/>
      <c r="J159" s="339"/>
      <c r="K159" s="339"/>
    </row>
    <row r="160" spans="1:11" s="292" customFormat="1" ht="16" customHeight="1" x14ac:dyDescent="0.25">
      <c r="A160" s="81"/>
      <c r="B160" s="93" t="s">
        <v>396</v>
      </c>
      <c r="C160" s="104" t="s">
        <v>751</v>
      </c>
      <c r="D160" s="306" t="s">
        <v>532</v>
      </c>
      <c r="E160" s="5">
        <v>78</v>
      </c>
      <c r="F160" s="64"/>
      <c r="G160" s="5">
        <v>78</v>
      </c>
      <c r="H160" s="339"/>
      <c r="I160" s="339"/>
      <c r="J160" s="339"/>
      <c r="K160" s="339"/>
    </row>
    <row r="161" spans="1:11" s="292" customFormat="1" ht="16" customHeight="1" x14ac:dyDescent="0.25">
      <c r="A161" s="81"/>
      <c r="B161" s="93" t="s">
        <v>396</v>
      </c>
      <c r="C161" s="104" t="s">
        <v>752</v>
      </c>
      <c r="D161" s="99" t="s">
        <v>231</v>
      </c>
      <c r="E161" s="5">
        <v>96</v>
      </c>
      <c r="F161" s="64"/>
      <c r="G161" s="5">
        <v>96</v>
      </c>
      <c r="H161" s="339"/>
      <c r="I161" s="339"/>
      <c r="J161" s="339"/>
      <c r="K161" s="339"/>
    </row>
    <row r="162" spans="1:11" s="292" customFormat="1" ht="16" customHeight="1" x14ac:dyDescent="0.25">
      <c r="A162" s="81"/>
      <c r="B162" s="93" t="s">
        <v>396</v>
      </c>
      <c r="C162" s="104" t="s">
        <v>479</v>
      </c>
      <c r="D162" s="79" t="s">
        <v>232</v>
      </c>
      <c r="E162" s="5">
        <v>97</v>
      </c>
      <c r="F162" s="64"/>
      <c r="G162" s="5">
        <v>97</v>
      </c>
      <c r="H162" s="339"/>
      <c r="I162" s="339"/>
      <c r="J162" s="339"/>
      <c r="K162" s="339"/>
    </row>
    <row r="163" spans="1:11" s="292" customFormat="1" ht="16" customHeight="1" x14ac:dyDescent="0.25">
      <c r="A163" s="81"/>
      <c r="B163" s="93" t="s">
        <v>396</v>
      </c>
      <c r="C163" s="104" t="s">
        <v>844</v>
      </c>
      <c r="D163" s="79" t="s">
        <v>233</v>
      </c>
      <c r="E163" s="5">
        <v>98</v>
      </c>
      <c r="F163" s="64"/>
      <c r="G163" s="5">
        <v>98</v>
      </c>
      <c r="H163" s="339"/>
      <c r="I163" s="339"/>
      <c r="J163" s="339"/>
      <c r="K163" s="339"/>
    </row>
    <row r="164" spans="1:11" ht="35.15" customHeight="1" thickBot="1" x14ac:dyDescent="0.35">
      <c r="A164" s="81"/>
      <c r="B164" s="120" t="s">
        <v>397</v>
      </c>
      <c r="C164" s="108"/>
      <c r="D164" s="119" t="s">
        <v>1008</v>
      </c>
      <c r="E164" s="5"/>
      <c r="F164" s="272">
        <f>SUM(F165:F177)</f>
        <v>0</v>
      </c>
      <c r="G164" s="5"/>
    </row>
    <row r="165" spans="1:11" ht="16" customHeight="1" thickTop="1" x14ac:dyDescent="0.25">
      <c r="A165" s="81"/>
      <c r="B165" s="93" t="s">
        <v>397</v>
      </c>
      <c r="C165" s="104" t="s">
        <v>84</v>
      </c>
      <c r="D165" s="65" t="s">
        <v>85</v>
      </c>
      <c r="E165" s="5">
        <v>55</v>
      </c>
      <c r="F165" s="64"/>
      <c r="G165" s="5">
        <v>55</v>
      </c>
    </row>
    <row r="166" spans="1:11" s="292" customFormat="1" ht="16" customHeight="1" x14ac:dyDescent="0.25">
      <c r="A166" s="81"/>
      <c r="B166" s="93" t="s">
        <v>397</v>
      </c>
      <c r="C166" s="104" t="s">
        <v>480</v>
      </c>
      <c r="D166" s="65" t="s">
        <v>235</v>
      </c>
      <c r="E166" s="5">
        <v>57</v>
      </c>
      <c r="F166" s="64"/>
      <c r="G166" s="5">
        <v>57</v>
      </c>
      <c r="H166" s="339"/>
      <c r="I166" s="339"/>
      <c r="J166" s="339"/>
      <c r="K166" s="339"/>
    </row>
    <row r="167" spans="1:11" s="292" customFormat="1" ht="16" customHeight="1" x14ac:dyDescent="0.25">
      <c r="A167" s="81"/>
      <c r="B167" s="93" t="s">
        <v>397</v>
      </c>
      <c r="C167" s="104" t="s">
        <v>86</v>
      </c>
      <c r="D167" s="65" t="s">
        <v>87</v>
      </c>
      <c r="E167" s="5">
        <v>58</v>
      </c>
      <c r="F167" s="64"/>
      <c r="G167" s="5">
        <v>58</v>
      </c>
      <c r="H167" s="339"/>
      <c r="I167" s="339"/>
      <c r="J167" s="339"/>
      <c r="K167" s="339"/>
    </row>
    <row r="168" spans="1:11" s="292" customFormat="1" ht="16" customHeight="1" x14ac:dyDescent="0.25">
      <c r="A168" s="81"/>
      <c r="B168" s="93" t="s">
        <v>397</v>
      </c>
      <c r="C168" s="104" t="s">
        <v>88</v>
      </c>
      <c r="D168" s="65" t="s">
        <v>89</v>
      </c>
      <c r="E168" s="5">
        <v>59</v>
      </c>
      <c r="F168" s="64"/>
      <c r="G168" s="5">
        <v>59</v>
      </c>
      <c r="H168" s="339"/>
      <c r="I168" s="339"/>
      <c r="J168" s="339"/>
      <c r="K168" s="339"/>
    </row>
    <row r="169" spans="1:11" s="292" customFormat="1" ht="16" customHeight="1" x14ac:dyDescent="0.25">
      <c r="A169" s="81"/>
      <c r="B169" s="93" t="s">
        <v>397</v>
      </c>
      <c r="C169" s="104" t="s">
        <v>753</v>
      </c>
      <c r="D169" s="98" t="s">
        <v>237</v>
      </c>
      <c r="E169" s="5">
        <v>61</v>
      </c>
      <c r="F169" s="64"/>
      <c r="G169" s="5">
        <v>61</v>
      </c>
      <c r="H169" s="339"/>
      <c r="I169" s="339"/>
      <c r="J169" s="339"/>
      <c r="K169" s="339"/>
    </row>
    <row r="170" spans="1:11" s="292" customFormat="1" ht="16" customHeight="1" x14ac:dyDescent="0.25">
      <c r="A170" s="81"/>
      <c r="B170" s="93" t="s">
        <v>397</v>
      </c>
      <c r="C170" s="104" t="s">
        <v>837</v>
      </c>
      <c r="D170" s="65" t="s">
        <v>238</v>
      </c>
      <c r="E170" s="5">
        <v>63</v>
      </c>
      <c r="F170" s="64"/>
      <c r="G170" s="5">
        <v>63</v>
      </c>
      <c r="H170" s="339"/>
      <c r="I170" s="339"/>
      <c r="J170" s="339"/>
      <c r="K170" s="339"/>
    </row>
    <row r="171" spans="1:11" s="292" customFormat="1" ht="16" customHeight="1" x14ac:dyDescent="0.25">
      <c r="A171" s="81"/>
      <c r="B171" s="93" t="s">
        <v>397</v>
      </c>
      <c r="C171" s="104" t="s">
        <v>482</v>
      </c>
      <c r="D171" s="65" t="s">
        <v>239</v>
      </c>
      <c r="E171" s="5">
        <v>65</v>
      </c>
      <c r="F171" s="64"/>
      <c r="G171" s="5">
        <v>65</v>
      </c>
      <c r="H171" s="339"/>
      <c r="I171" s="339"/>
      <c r="J171" s="339"/>
      <c r="K171" s="339"/>
    </row>
    <row r="172" spans="1:11" s="292" customFormat="1" ht="16" customHeight="1" x14ac:dyDescent="0.25">
      <c r="A172" s="81"/>
      <c r="B172" s="93" t="s">
        <v>397</v>
      </c>
      <c r="C172" s="104" t="s">
        <v>481</v>
      </c>
      <c r="D172" s="65" t="s">
        <v>236</v>
      </c>
      <c r="E172" s="5">
        <v>68</v>
      </c>
      <c r="F172" s="64"/>
      <c r="G172" s="5">
        <v>68</v>
      </c>
      <c r="H172" s="339"/>
      <c r="I172" s="339"/>
      <c r="J172" s="339"/>
      <c r="K172" s="339"/>
    </row>
    <row r="173" spans="1:11" s="292" customFormat="1" ht="16" customHeight="1" x14ac:dyDescent="0.25">
      <c r="A173" s="81"/>
      <c r="B173" s="93" t="s">
        <v>397</v>
      </c>
      <c r="C173" s="104" t="s">
        <v>483</v>
      </c>
      <c r="D173" s="65" t="s">
        <v>240</v>
      </c>
      <c r="E173" s="5">
        <v>72</v>
      </c>
      <c r="F173" s="64"/>
      <c r="G173" s="5">
        <v>72</v>
      </c>
      <c r="H173" s="339"/>
      <c r="I173" s="339"/>
      <c r="J173" s="339"/>
      <c r="K173" s="339"/>
    </row>
    <row r="174" spans="1:11" ht="16" customHeight="1" x14ac:dyDescent="0.25">
      <c r="A174" s="81"/>
      <c r="B174" s="93" t="s">
        <v>397</v>
      </c>
      <c r="C174" s="101" t="s">
        <v>484</v>
      </c>
      <c r="D174" s="65" t="s">
        <v>241</v>
      </c>
      <c r="E174" s="5">
        <v>73</v>
      </c>
      <c r="F174" s="64"/>
      <c r="G174" s="5">
        <v>73</v>
      </c>
    </row>
    <row r="175" spans="1:11" ht="16" customHeight="1" x14ac:dyDescent="0.25">
      <c r="A175" s="81"/>
      <c r="B175" s="93" t="s">
        <v>397</v>
      </c>
      <c r="C175" s="101" t="s">
        <v>485</v>
      </c>
      <c r="D175" s="65" t="s">
        <v>242</v>
      </c>
      <c r="E175" s="5">
        <v>74</v>
      </c>
      <c r="F175" s="10"/>
      <c r="G175" s="5">
        <v>74</v>
      </c>
    </row>
    <row r="176" spans="1:11" ht="16" customHeight="1" x14ac:dyDescent="0.25">
      <c r="A176" s="81"/>
      <c r="B176" s="93" t="s">
        <v>397</v>
      </c>
      <c r="C176" s="101" t="s">
        <v>90</v>
      </c>
      <c r="D176" s="65" t="s">
        <v>91</v>
      </c>
      <c r="E176" s="5">
        <v>75</v>
      </c>
      <c r="F176" s="10"/>
      <c r="G176" s="5">
        <v>75</v>
      </c>
    </row>
    <row r="177" spans="1:11" ht="16" customHeight="1" x14ac:dyDescent="0.25">
      <c r="A177" s="81"/>
      <c r="B177" s="93" t="s">
        <v>397</v>
      </c>
      <c r="C177" s="101" t="s">
        <v>92</v>
      </c>
      <c r="D177" s="65" t="s">
        <v>93</v>
      </c>
      <c r="E177" s="5">
        <v>76</v>
      </c>
      <c r="F177" s="10"/>
      <c r="G177" s="5">
        <v>76</v>
      </c>
    </row>
    <row r="178" spans="1:11" ht="35.15" customHeight="1" thickBot="1" x14ac:dyDescent="0.35">
      <c r="A178" s="81"/>
      <c r="B178" s="115" t="s">
        <v>401</v>
      </c>
      <c r="C178" s="110"/>
      <c r="D178" s="111" t="s">
        <v>963</v>
      </c>
      <c r="E178" s="9"/>
      <c r="F178" s="272">
        <f>SUM(F179,F196)</f>
        <v>0</v>
      </c>
      <c r="G178" s="9"/>
    </row>
    <row r="179" spans="1:11" ht="35.15" customHeight="1" thickTop="1" thickBot="1" x14ac:dyDescent="0.35">
      <c r="A179" s="81"/>
      <c r="B179" s="112" t="s">
        <v>398</v>
      </c>
      <c r="C179" s="117"/>
      <c r="D179" s="118" t="s">
        <v>1009</v>
      </c>
      <c r="E179" s="5"/>
      <c r="F179" s="272">
        <f>SUM(F180:F195)</f>
        <v>0</v>
      </c>
      <c r="G179" s="5"/>
    </row>
    <row r="180" spans="1:11" ht="16" customHeight="1" thickTop="1" x14ac:dyDescent="0.25">
      <c r="A180" s="81"/>
      <c r="B180" s="93" t="s">
        <v>398</v>
      </c>
      <c r="C180" s="174" t="s">
        <v>490</v>
      </c>
      <c r="D180" s="65" t="s">
        <v>251</v>
      </c>
      <c r="E180" s="5">
        <v>37</v>
      </c>
      <c r="F180" s="64"/>
      <c r="G180" s="5">
        <v>37</v>
      </c>
    </row>
    <row r="181" spans="1:11" ht="16" customHeight="1" x14ac:dyDescent="0.25">
      <c r="A181" s="81"/>
      <c r="B181" s="93" t="s">
        <v>398</v>
      </c>
      <c r="C181" s="103" t="s">
        <v>491</v>
      </c>
      <c r="D181" s="65" t="s">
        <v>252</v>
      </c>
      <c r="E181" s="5">
        <v>38</v>
      </c>
      <c r="F181" s="64"/>
      <c r="G181" s="5">
        <v>38</v>
      </c>
    </row>
    <row r="182" spans="1:11" s="292" customFormat="1" ht="16" customHeight="1" x14ac:dyDescent="0.25">
      <c r="A182" s="81"/>
      <c r="B182" s="93" t="s">
        <v>398</v>
      </c>
      <c r="C182" s="174" t="s">
        <v>334</v>
      </c>
      <c r="D182" s="65" t="s">
        <v>243</v>
      </c>
      <c r="E182" s="5">
        <v>172</v>
      </c>
      <c r="F182" s="64"/>
      <c r="G182" s="5">
        <v>172</v>
      </c>
      <c r="H182" s="339"/>
      <c r="I182" s="339"/>
      <c r="J182" s="339"/>
      <c r="K182" s="339"/>
    </row>
    <row r="183" spans="1:11" s="292" customFormat="1" ht="16" customHeight="1" x14ac:dyDescent="0.25">
      <c r="A183" s="81"/>
      <c r="B183" s="93" t="s">
        <v>398</v>
      </c>
      <c r="C183" s="174" t="s">
        <v>492</v>
      </c>
      <c r="D183" s="65" t="s">
        <v>253</v>
      </c>
      <c r="E183" s="5">
        <v>40</v>
      </c>
      <c r="F183" s="64"/>
      <c r="G183" s="5">
        <v>40</v>
      </c>
      <c r="H183" s="339"/>
      <c r="I183" s="339"/>
      <c r="J183" s="339"/>
      <c r="K183" s="339"/>
    </row>
    <row r="184" spans="1:11" s="292" customFormat="1" ht="16" customHeight="1" x14ac:dyDescent="0.25">
      <c r="A184" s="81"/>
      <c r="B184" s="93" t="s">
        <v>398</v>
      </c>
      <c r="C184" s="174" t="s">
        <v>486</v>
      </c>
      <c r="D184" s="65" t="s">
        <v>244</v>
      </c>
      <c r="E184" s="5">
        <v>181</v>
      </c>
      <c r="F184" s="64"/>
      <c r="G184" s="5">
        <v>181</v>
      </c>
      <c r="H184" s="339"/>
      <c r="I184" s="339"/>
      <c r="J184" s="339"/>
      <c r="K184" s="339"/>
    </row>
    <row r="185" spans="1:11" s="292" customFormat="1" ht="16" customHeight="1" x14ac:dyDescent="0.25">
      <c r="A185" s="81"/>
      <c r="B185" s="93" t="s">
        <v>398</v>
      </c>
      <c r="C185" s="104" t="s">
        <v>95</v>
      </c>
      <c r="D185" s="65" t="s">
        <v>96</v>
      </c>
      <c r="E185" s="5">
        <v>183</v>
      </c>
      <c r="F185" s="64"/>
      <c r="G185" s="5">
        <v>183</v>
      </c>
      <c r="H185" s="339"/>
      <c r="I185" s="339"/>
      <c r="J185" s="339"/>
      <c r="K185" s="339"/>
    </row>
    <row r="186" spans="1:11" s="292" customFormat="1" ht="16" customHeight="1" x14ac:dyDescent="0.25">
      <c r="A186" s="81"/>
      <c r="B186" s="93" t="s">
        <v>398</v>
      </c>
      <c r="C186" s="174" t="s">
        <v>754</v>
      </c>
      <c r="D186" s="98" t="s">
        <v>250</v>
      </c>
      <c r="E186" s="5">
        <v>185</v>
      </c>
      <c r="F186" s="64"/>
      <c r="G186" s="5">
        <v>185</v>
      </c>
      <c r="H186" s="339"/>
      <c r="I186" s="339"/>
      <c r="J186" s="339"/>
      <c r="K186" s="339"/>
    </row>
    <row r="187" spans="1:11" s="292" customFormat="1" ht="16" customHeight="1" x14ac:dyDescent="0.25">
      <c r="A187" s="81"/>
      <c r="B187" s="93" t="s">
        <v>398</v>
      </c>
      <c r="C187" s="174" t="s">
        <v>493</v>
      </c>
      <c r="D187" s="65" t="s">
        <v>254</v>
      </c>
      <c r="E187" s="5">
        <v>186</v>
      </c>
      <c r="F187" s="64"/>
      <c r="G187" s="5">
        <v>186</v>
      </c>
      <c r="H187" s="339"/>
      <c r="I187" s="339"/>
      <c r="J187" s="339"/>
      <c r="K187" s="339"/>
    </row>
    <row r="188" spans="1:11" s="292" customFormat="1" ht="16" customHeight="1" x14ac:dyDescent="0.25">
      <c r="A188" s="81"/>
      <c r="B188" s="93" t="s">
        <v>398</v>
      </c>
      <c r="C188" s="174" t="s">
        <v>488</v>
      </c>
      <c r="D188" s="65" t="s">
        <v>247</v>
      </c>
      <c r="E188" s="5">
        <v>188</v>
      </c>
      <c r="F188" s="64"/>
      <c r="G188" s="5">
        <v>188</v>
      </c>
      <c r="H188" s="339"/>
      <c r="I188" s="339"/>
      <c r="J188" s="339"/>
      <c r="K188" s="339"/>
    </row>
    <row r="189" spans="1:11" s="292" customFormat="1" ht="16" customHeight="1" x14ac:dyDescent="0.25">
      <c r="A189" s="81"/>
      <c r="B189" s="93" t="s">
        <v>398</v>
      </c>
      <c r="C189" s="174" t="s">
        <v>487</v>
      </c>
      <c r="D189" s="65" t="s">
        <v>245</v>
      </c>
      <c r="E189" s="5">
        <v>189</v>
      </c>
      <c r="F189" s="64"/>
      <c r="G189" s="5">
        <v>189</v>
      </c>
      <c r="H189" s="339"/>
      <c r="I189" s="339"/>
      <c r="J189" s="339"/>
      <c r="K189" s="339"/>
    </row>
    <row r="190" spans="1:11" s="292" customFormat="1" ht="16" customHeight="1" x14ac:dyDescent="0.25">
      <c r="A190" s="81"/>
      <c r="B190" s="93" t="s">
        <v>398</v>
      </c>
      <c r="C190" s="174" t="s">
        <v>343</v>
      </c>
      <c r="D190" s="65" t="s">
        <v>255</v>
      </c>
      <c r="E190" s="5">
        <v>193</v>
      </c>
      <c r="F190" s="64"/>
      <c r="G190" s="5">
        <v>193</v>
      </c>
      <c r="H190" s="339"/>
      <c r="I190" s="339"/>
      <c r="J190" s="339"/>
      <c r="K190" s="339"/>
    </row>
    <row r="191" spans="1:11" s="292" customFormat="1" ht="16" customHeight="1" x14ac:dyDescent="0.25">
      <c r="A191" s="81"/>
      <c r="B191" s="93" t="s">
        <v>398</v>
      </c>
      <c r="C191" s="174" t="s">
        <v>755</v>
      </c>
      <c r="D191" s="98" t="s">
        <v>246</v>
      </c>
      <c r="E191" s="5">
        <v>201</v>
      </c>
      <c r="F191" s="64"/>
      <c r="G191" s="5">
        <v>201</v>
      </c>
      <c r="H191" s="339"/>
      <c r="I191" s="339"/>
      <c r="J191" s="339"/>
      <c r="K191" s="339"/>
    </row>
    <row r="192" spans="1:11" s="292" customFormat="1" ht="16" customHeight="1" x14ac:dyDescent="0.25">
      <c r="A192" s="81"/>
      <c r="B192" s="93" t="s">
        <v>398</v>
      </c>
      <c r="C192" s="174" t="s">
        <v>845</v>
      </c>
      <c r="D192" s="98" t="s">
        <v>256</v>
      </c>
      <c r="E192" s="5">
        <v>218</v>
      </c>
      <c r="F192" s="64"/>
      <c r="G192" s="5">
        <v>218</v>
      </c>
      <c r="H192" s="339"/>
      <c r="I192" s="339"/>
      <c r="J192" s="339"/>
      <c r="K192" s="339"/>
    </row>
    <row r="193" spans="1:11" s="292" customFormat="1" ht="16" customHeight="1" x14ac:dyDescent="0.25">
      <c r="A193" s="81"/>
      <c r="B193" s="93" t="s">
        <v>398</v>
      </c>
      <c r="C193" s="174" t="s">
        <v>489</v>
      </c>
      <c r="D193" s="65" t="s">
        <v>248</v>
      </c>
      <c r="E193" s="5">
        <v>204</v>
      </c>
      <c r="F193" s="64"/>
      <c r="G193" s="5">
        <v>204</v>
      </c>
      <c r="H193" s="339"/>
      <c r="I193" s="339"/>
      <c r="J193" s="339"/>
      <c r="K193" s="339"/>
    </row>
    <row r="194" spans="1:11" s="292" customFormat="1" ht="16" customHeight="1" x14ac:dyDescent="0.25">
      <c r="A194" s="81"/>
      <c r="B194" s="93" t="s">
        <v>398</v>
      </c>
      <c r="C194" s="174" t="s">
        <v>756</v>
      </c>
      <c r="D194" s="65" t="s">
        <v>257</v>
      </c>
      <c r="E194" s="5">
        <v>207</v>
      </c>
      <c r="F194" s="64"/>
      <c r="G194" s="5">
        <v>207</v>
      </c>
      <c r="H194" s="339"/>
      <c r="I194" s="339"/>
      <c r="J194" s="339"/>
      <c r="K194" s="339"/>
    </row>
    <row r="195" spans="1:11" s="292" customFormat="1" ht="16" customHeight="1" x14ac:dyDescent="0.25">
      <c r="A195" s="81"/>
      <c r="B195" s="93" t="s">
        <v>398</v>
      </c>
      <c r="C195" s="174" t="s">
        <v>757</v>
      </c>
      <c r="D195" s="98" t="s">
        <v>249</v>
      </c>
      <c r="E195" s="5">
        <v>211</v>
      </c>
      <c r="F195" s="64"/>
      <c r="G195" s="5">
        <v>211</v>
      </c>
      <c r="H195" s="339"/>
      <c r="I195" s="339"/>
      <c r="J195" s="339"/>
      <c r="K195" s="339"/>
    </row>
    <row r="196" spans="1:11" ht="35.15" customHeight="1" thickBot="1" x14ac:dyDescent="0.35">
      <c r="A196" s="81"/>
      <c r="B196" s="120" t="s">
        <v>406</v>
      </c>
      <c r="C196" s="121"/>
      <c r="D196" s="119" t="s">
        <v>1010</v>
      </c>
      <c r="E196" s="5"/>
      <c r="F196" s="272">
        <f>SUM(F197:F229)</f>
        <v>0</v>
      </c>
      <c r="G196" s="5"/>
    </row>
    <row r="197" spans="1:11" ht="16" customHeight="1" thickTop="1" x14ac:dyDescent="0.25">
      <c r="A197" s="81"/>
      <c r="B197" s="93" t="s">
        <v>406</v>
      </c>
      <c r="C197" s="104" t="s">
        <v>494</v>
      </c>
      <c r="D197" s="65" t="s">
        <v>258</v>
      </c>
      <c r="E197" s="5">
        <v>171</v>
      </c>
      <c r="F197" s="10"/>
      <c r="G197" s="5">
        <v>171</v>
      </c>
    </row>
    <row r="198" spans="1:11" s="292" customFormat="1" ht="16" customHeight="1" x14ac:dyDescent="0.25">
      <c r="A198" s="81"/>
      <c r="B198" s="93" t="s">
        <v>406</v>
      </c>
      <c r="C198" s="104" t="s">
        <v>495</v>
      </c>
      <c r="D198" s="65" t="s">
        <v>259</v>
      </c>
      <c r="E198" s="5">
        <v>173</v>
      </c>
      <c r="F198" s="10"/>
      <c r="G198" s="5">
        <v>173</v>
      </c>
      <c r="H198" s="339"/>
      <c r="I198" s="339"/>
      <c r="J198" s="339"/>
      <c r="K198" s="339"/>
    </row>
    <row r="199" spans="1:11" s="292" customFormat="1" ht="16" customHeight="1" x14ac:dyDescent="0.25">
      <c r="A199" s="81"/>
      <c r="B199" s="93" t="s">
        <v>406</v>
      </c>
      <c r="C199" s="104" t="s">
        <v>496</v>
      </c>
      <c r="D199" s="65" t="s">
        <v>260</v>
      </c>
      <c r="E199" s="5">
        <v>174</v>
      </c>
      <c r="F199" s="10"/>
      <c r="G199" s="5">
        <v>174</v>
      </c>
      <c r="H199" s="339"/>
      <c r="I199" s="339"/>
      <c r="J199" s="339"/>
      <c r="K199" s="339"/>
    </row>
    <row r="200" spans="1:11" s="292" customFormat="1" ht="16" customHeight="1" x14ac:dyDescent="0.25">
      <c r="A200" s="81"/>
      <c r="B200" s="93" t="s">
        <v>406</v>
      </c>
      <c r="C200" s="104" t="s">
        <v>847</v>
      </c>
      <c r="D200" s="65" t="s">
        <v>261</v>
      </c>
      <c r="E200" s="5">
        <v>176</v>
      </c>
      <c r="F200" s="10"/>
      <c r="G200" s="5">
        <v>176</v>
      </c>
      <c r="H200" s="339"/>
      <c r="I200" s="339"/>
      <c r="J200" s="339"/>
      <c r="K200" s="339"/>
    </row>
    <row r="201" spans="1:11" s="292" customFormat="1" ht="16" customHeight="1" x14ac:dyDescent="0.25">
      <c r="A201" s="81"/>
      <c r="B201" s="93" t="s">
        <v>406</v>
      </c>
      <c r="C201" s="104" t="s">
        <v>98</v>
      </c>
      <c r="D201" s="65" t="s">
        <v>99</v>
      </c>
      <c r="E201" s="5">
        <v>177</v>
      </c>
      <c r="F201" s="10"/>
      <c r="G201" s="5">
        <v>177</v>
      </c>
      <c r="H201" s="339"/>
      <c r="I201" s="339"/>
      <c r="J201" s="339"/>
      <c r="K201" s="339"/>
    </row>
    <row r="202" spans="1:11" s="292" customFormat="1" ht="16" customHeight="1" x14ac:dyDescent="0.25">
      <c r="A202" s="81"/>
      <c r="B202" s="93" t="s">
        <v>406</v>
      </c>
      <c r="C202" s="104" t="s">
        <v>848</v>
      </c>
      <c r="D202" s="65" t="s">
        <v>100</v>
      </c>
      <c r="E202" s="5">
        <v>178</v>
      </c>
      <c r="F202" s="10"/>
      <c r="G202" s="5">
        <v>178</v>
      </c>
      <c r="H202" s="339"/>
      <c r="I202" s="339"/>
      <c r="J202" s="339"/>
      <c r="K202" s="339"/>
    </row>
    <row r="203" spans="1:11" s="292" customFormat="1" ht="16" customHeight="1" x14ac:dyDescent="0.25">
      <c r="A203" s="81"/>
      <c r="B203" s="93" t="s">
        <v>406</v>
      </c>
      <c r="C203" s="104" t="s">
        <v>368</v>
      </c>
      <c r="D203" s="98" t="s">
        <v>101</v>
      </c>
      <c r="E203" s="5">
        <v>179</v>
      </c>
      <c r="F203" s="10"/>
      <c r="G203" s="5">
        <v>179</v>
      </c>
      <c r="H203" s="339"/>
      <c r="I203" s="339"/>
      <c r="J203" s="339"/>
      <c r="K203" s="339"/>
    </row>
    <row r="204" spans="1:11" s="292" customFormat="1" ht="16" customHeight="1" x14ac:dyDescent="0.25">
      <c r="A204" s="81"/>
      <c r="B204" s="93" t="s">
        <v>406</v>
      </c>
      <c r="C204" s="104" t="s">
        <v>102</v>
      </c>
      <c r="D204" s="65" t="s">
        <v>103</v>
      </c>
      <c r="E204" s="5">
        <v>180</v>
      </c>
      <c r="F204" s="10"/>
      <c r="G204" s="5">
        <v>180</v>
      </c>
      <c r="H204" s="339"/>
      <c r="I204" s="339"/>
      <c r="J204" s="339"/>
      <c r="K204" s="339"/>
    </row>
    <row r="205" spans="1:11" s="439" customFormat="1" ht="16" customHeight="1" x14ac:dyDescent="0.25">
      <c r="A205" s="81"/>
      <c r="B205" s="93" t="s">
        <v>406</v>
      </c>
      <c r="C205" s="174" t="s">
        <v>846</v>
      </c>
      <c r="D205" s="65" t="s">
        <v>97</v>
      </c>
      <c r="E205" s="5">
        <v>182</v>
      </c>
      <c r="F205" s="10"/>
      <c r="G205" s="5">
        <v>182</v>
      </c>
    </row>
    <row r="206" spans="1:11" s="292" customFormat="1" ht="16" customHeight="1" x14ac:dyDescent="0.25">
      <c r="A206" s="81"/>
      <c r="B206" s="93" t="s">
        <v>406</v>
      </c>
      <c r="C206" s="104" t="s">
        <v>104</v>
      </c>
      <c r="D206" s="65" t="s">
        <v>105</v>
      </c>
      <c r="E206" s="5">
        <v>184</v>
      </c>
      <c r="F206" s="10"/>
      <c r="G206" s="5">
        <v>184</v>
      </c>
      <c r="H206" s="339"/>
      <c r="I206" s="339"/>
      <c r="J206" s="339"/>
      <c r="K206" s="339"/>
    </row>
    <row r="207" spans="1:11" s="292" customFormat="1" ht="16" customHeight="1" x14ac:dyDescent="0.25">
      <c r="A207" s="81"/>
      <c r="B207" s="93" t="s">
        <v>406</v>
      </c>
      <c r="C207" s="104" t="s">
        <v>497</v>
      </c>
      <c r="D207" s="65" t="s">
        <v>262</v>
      </c>
      <c r="E207" s="5">
        <v>187</v>
      </c>
      <c r="F207" s="10"/>
      <c r="G207" s="5">
        <v>187</v>
      </c>
      <c r="H207" s="339"/>
      <c r="I207" s="339"/>
      <c r="J207" s="339"/>
      <c r="K207" s="339"/>
    </row>
    <row r="208" spans="1:11" s="292" customFormat="1" ht="16" customHeight="1" x14ac:dyDescent="0.25">
      <c r="A208" s="81"/>
      <c r="B208" s="93" t="s">
        <v>406</v>
      </c>
      <c r="C208" s="104" t="s">
        <v>498</v>
      </c>
      <c r="D208" s="65" t="s">
        <v>263</v>
      </c>
      <c r="E208" s="5">
        <v>213</v>
      </c>
      <c r="F208" s="10"/>
      <c r="G208" s="5">
        <v>213</v>
      </c>
      <c r="H208" s="339"/>
      <c r="I208" s="339"/>
      <c r="J208" s="339"/>
      <c r="K208" s="339"/>
    </row>
    <row r="209" spans="1:11" s="292" customFormat="1" ht="16" customHeight="1" x14ac:dyDescent="0.25">
      <c r="A209" s="81"/>
      <c r="B209" s="93" t="s">
        <v>406</v>
      </c>
      <c r="C209" s="104" t="s">
        <v>854</v>
      </c>
      <c r="D209" s="65" t="s">
        <v>265</v>
      </c>
      <c r="E209" s="5">
        <v>214</v>
      </c>
      <c r="F209" s="10"/>
      <c r="G209" s="5">
        <v>214</v>
      </c>
      <c r="H209" s="339"/>
      <c r="I209" s="339"/>
      <c r="J209" s="339"/>
      <c r="K209" s="339"/>
    </row>
    <row r="210" spans="1:11" s="292" customFormat="1" ht="16" customHeight="1" x14ac:dyDescent="0.25">
      <c r="A210" s="81"/>
      <c r="B210" s="93" t="s">
        <v>406</v>
      </c>
      <c r="C210" s="104" t="s">
        <v>499</v>
      </c>
      <c r="D210" s="65" t="s">
        <v>264</v>
      </c>
      <c r="E210" s="5">
        <v>190</v>
      </c>
      <c r="F210" s="10"/>
      <c r="G210" s="5">
        <v>190</v>
      </c>
      <c r="H210" s="339"/>
      <c r="I210" s="339"/>
      <c r="J210" s="339"/>
      <c r="K210" s="339"/>
    </row>
    <row r="211" spans="1:11" s="292" customFormat="1" ht="16" customHeight="1" x14ac:dyDescent="0.25">
      <c r="A211" s="81"/>
      <c r="B211" s="93" t="s">
        <v>406</v>
      </c>
      <c r="C211" s="104" t="s">
        <v>849</v>
      </c>
      <c r="D211" s="65" t="s">
        <v>106</v>
      </c>
      <c r="E211" s="5">
        <v>191</v>
      </c>
      <c r="F211" s="10"/>
      <c r="G211" s="5">
        <v>191</v>
      </c>
      <c r="H211" s="339"/>
      <c r="I211" s="339"/>
      <c r="J211" s="339"/>
      <c r="K211" s="339"/>
    </row>
    <row r="212" spans="1:11" s="292" customFormat="1" ht="16" customHeight="1" x14ac:dyDescent="0.25">
      <c r="A212" s="81"/>
      <c r="B212" s="93" t="s">
        <v>406</v>
      </c>
      <c r="C212" s="104" t="s">
        <v>500</v>
      </c>
      <c r="D212" s="65" t="s">
        <v>266</v>
      </c>
      <c r="E212" s="5">
        <v>192</v>
      </c>
      <c r="F212" s="10"/>
      <c r="G212" s="5">
        <v>192</v>
      </c>
      <c r="H212" s="339"/>
      <c r="I212" s="339"/>
      <c r="J212" s="339"/>
      <c r="K212" s="339"/>
    </row>
    <row r="213" spans="1:11" s="292" customFormat="1" ht="16" customHeight="1" x14ac:dyDescent="0.25">
      <c r="A213" s="81"/>
      <c r="B213" s="93" t="s">
        <v>406</v>
      </c>
      <c r="C213" s="104" t="s">
        <v>501</v>
      </c>
      <c r="D213" s="65" t="s">
        <v>267</v>
      </c>
      <c r="E213" s="5">
        <v>194</v>
      </c>
      <c r="F213" s="10"/>
      <c r="G213" s="5">
        <v>194</v>
      </c>
      <c r="H213" s="339"/>
      <c r="I213" s="339"/>
      <c r="J213" s="339"/>
      <c r="K213" s="339"/>
    </row>
    <row r="214" spans="1:11" s="292" customFormat="1" ht="16" customHeight="1" x14ac:dyDescent="0.25">
      <c r="A214" s="81"/>
      <c r="B214" s="93" t="s">
        <v>406</v>
      </c>
      <c r="C214" s="104" t="s">
        <v>369</v>
      </c>
      <c r="D214" s="98" t="s">
        <v>107</v>
      </c>
      <c r="E214" s="5">
        <v>195</v>
      </c>
      <c r="F214" s="10"/>
      <c r="G214" s="5">
        <v>195</v>
      </c>
      <c r="H214" s="339"/>
      <c r="I214" s="339"/>
      <c r="J214" s="339"/>
      <c r="K214" s="339"/>
    </row>
    <row r="215" spans="1:11" s="292" customFormat="1" ht="16" customHeight="1" x14ac:dyDescent="0.25">
      <c r="A215" s="81"/>
      <c r="B215" s="93" t="s">
        <v>406</v>
      </c>
      <c r="C215" s="104" t="s">
        <v>346</v>
      </c>
      <c r="D215" s="65" t="s">
        <v>268</v>
      </c>
      <c r="E215" s="5">
        <v>196</v>
      </c>
      <c r="F215" s="10"/>
      <c r="G215" s="5">
        <v>196</v>
      </c>
      <c r="H215" s="339"/>
      <c r="I215" s="339"/>
      <c r="J215" s="339"/>
      <c r="K215" s="339"/>
    </row>
    <row r="216" spans="1:11" s="292" customFormat="1" ht="16" customHeight="1" x14ac:dyDescent="0.25">
      <c r="A216" s="81"/>
      <c r="B216" s="93" t="s">
        <v>406</v>
      </c>
      <c r="C216" s="104" t="s">
        <v>502</v>
      </c>
      <c r="D216" s="65" t="s">
        <v>269</v>
      </c>
      <c r="E216" s="5">
        <v>197</v>
      </c>
      <c r="F216" s="10"/>
      <c r="G216" s="5">
        <v>197</v>
      </c>
      <c r="H216" s="339"/>
      <c r="I216" s="339"/>
      <c r="J216" s="339"/>
      <c r="K216" s="339"/>
    </row>
    <row r="217" spans="1:11" s="292" customFormat="1" ht="16" customHeight="1" x14ac:dyDescent="0.25">
      <c r="A217" s="81"/>
      <c r="B217" s="93" t="s">
        <v>406</v>
      </c>
      <c r="C217" s="104" t="s">
        <v>503</v>
      </c>
      <c r="D217" s="65" t="s">
        <v>270</v>
      </c>
      <c r="E217" s="5">
        <v>198</v>
      </c>
      <c r="F217" s="10"/>
      <c r="G217" s="5">
        <v>198</v>
      </c>
      <c r="H217" s="339"/>
      <c r="I217" s="339"/>
      <c r="J217" s="339"/>
      <c r="K217" s="339"/>
    </row>
    <row r="218" spans="1:11" s="292" customFormat="1" ht="16" customHeight="1" x14ac:dyDescent="0.25">
      <c r="A218" s="81"/>
      <c r="B218" s="93" t="s">
        <v>406</v>
      </c>
      <c r="C218" s="104" t="s">
        <v>504</v>
      </c>
      <c r="D218" s="65" t="s">
        <v>271</v>
      </c>
      <c r="E218" s="5">
        <v>199</v>
      </c>
      <c r="F218" s="10"/>
      <c r="G218" s="5">
        <v>199</v>
      </c>
      <c r="H218" s="339"/>
      <c r="I218" s="339"/>
      <c r="J218" s="339"/>
      <c r="K218" s="339"/>
    </row>
    <row r="219" spans="1:11" s="292" customFormat="1" ht="16" customHeight="1" x14ac:dyDescent="0.25">
      <c r="A219" s="81"/>
      <c r="B219" s="93" t="s">
        <v>406</v>
      </c>
      <c r="C219" s="104" t="s">
        <v>505</v>
      </c>
      <c r="D219" s="65" t="s">
        <v>272</v>
      </c>
      <c r="E219" s="5">
        <v>202</v>
      </c>
      <c r="F219" s="10"/>
      <c r="G219" s="5">
        <v>202</v>
      </c>
      <c r="H219" s="339"/>
      <c r="I219" s="339"/>
      <c r="J219" s="339"/>
      <c r="K219" s="339"/>
    </row>
    <row r="220" spans="1:11" ht="16" customHeight="1" x14ac:dyDescent="0.25">
      <c r="A220" s="81"/>
      <c r="B220" s="93" t="s">
        <v>406</v>
      </c>
      <c r="C220" s="101" t="s">
        <v>108</v>
      </c>
      <c r="D220" s="65" t="s">
        <v>109</v>
      </c>
      <c r="E220" s="5">
        <v>203</v>
      </c>
      <c r="F220" s="10"/>
      <c r="G220" s="5">
        <v>203</v>
      </c>
    </row>
    <row r="221" spans="1:11" ht="16" customHeight="1" x14ac:dyDescent="0.25">
      <c r="A221" s="81"/>
      <c r="B221" s="93" t="s">
        <v>406</v>
      </c>
      <c r="C221" s="101" t="s">
        <v>110</v>
      </c>
      <c r="D221" s="65" t="s">
        <v>111</v>
      </c>
      <c r="E221" s="5">
        <v>205</v>
      </c>
      <c r="F221" s="10"/>
      <c r="G221" s="5">
        <v>205</v>
      </c>
    </row>
    <row r="222" spans="1:11" ht="16" customHeight="1" x14ac:dyDescent="0.25">
      <c r="A222" s="81"/>
      <c r="B222" s="93" t="s">
        <v>406</v>
      </c>
      <c r="C222" s="101" t="s">
        <v>506</v>
      </c>
      <c r="D222" s="65" t="s">
        <v>273</v>
      </c>
      <c r="E222" s="5">
        <v>206</v>
      </c>
      <c r="F222" s="64"/>
      <c r="G222" s="5">
        <v>206</v>
      </c>
    </row>
    <row r="223" spans="1:11" ht="16" customHeight="1" x14ac:dyDescent="0.25">
      <c r="A223" s="81"/>
      <c r="B223" s="93" t="s">
        <v>406</v>
      </c>
      <c r="C223" s="101" t="s">
        <v>507</v>
      </c>
      <c r="D223" s="65" t="s">
        <v>274</v>
      </c>
      <c r="E223" s="5">
        <v>215</v>
      </c>
      <c r="F223" s="64"/>
      <c r="G223" s="5">
        <v>215</v>
      </c>
    </row>
    <row r="224" spans="1:11" ht="16" customHeight="1" x14ac:dyDescent="0.25">
      <c r="A224" s="81"/>
      <c r="B224" s="93" t="s">
        <v>406</v>
      </c>
      <c r="C224" s="101" t="s">
        <v>392</v>
      </c>
      <c r="D224" s="98" t="s">
        <v>112</v>
      </c>
      <c r="E224" s="5">
        <v>208</v>
      </c>
      <c r="F224" s="10"/>
      <c r="G224" s="5">
        <v>208</v>
      </c>
    </row>
    <row r="225" spans="1:11" ht="16" customHeight="1" x14ac:dyDescent="0.25">
      <c r="A225" s="81"/>
      <c r="B225" s="93" t="s">
        <v>406</v>
      </c>
      <c r="C225" s="101" t="s">
        <v>113</v>
      </c>
      <c r="D225" s="65" t="s">
        <v>114</v>
      </c>
      <c r="E225" s="5">
        <v>209</v>
      </c>
      <c r="F225" s="10"/>
      <c r="G225" s="5">
        <v>209</v>
      </c>
    </row>
    <row r="226" spans="1:11" ht="16" customHeight="1" x14ac:dyDescent="0.25">
      <c r="A226" s="81"/>
      <c r="B226" s="93" t="s">
        <v>406</v>
      </c>
      <c r="C226" s="101" t="s">
        <v>767</v>
      </c>
      <c r="D226" s="98" t="s">
        <v>275</v>
      </c>
      <c r="E226" s="5">
        <v>231</v>
      </c>
      <c r="F226" s="64"/>
      <c r="G226" s="5">
        <v>231</v>
      </c>
    </row>
    <row r="227" spans="1:11" ht="16" customHeight="1" x14ac:dyDescent="0.25">
      <c r="A227" s="81"/>
      <c r="B227" s="93" t="s">
        <v>406</v>
      </c>
      <c r="C227" s="101" t="s">
        <v>508</v>
      </c>
      <c r="D227" s="65" t="s">
        <v>276</v>
      </c>
      <c r="E227" s="5">
        <v>216</v>
      </c>
      <c r="F227" s="10"/>
      <c r="G227" s="5">
        <v>216</v>
      </c>
    </row>
    <row r="228" spans="1:11" ht="16" customHeight="1" x14ac:dyDescent="0.25">
      <c r="A228" s="81"/>
      <c r="B228" s="93" t="s">
        <v>406</v>
      </c>
      <c r="C228" s="101" t="s">
        <v>509</v>
      </c>
      <c r="D228" s="65" t="s">
        <v>277</v>
      </c>
      <c r="E228" s="5">
        <v>217</v>
      </c>
      <c r="F228" s="10"/>
      <c r="G228" s="5">
        <v>217</v>
      </c>
    </row>
    <row r="229" spans="1:11" ht="16" customHeight="1" x14ac:dyDescent="0.25">
      <c r="A229" s="81"/>
      <c r="B229" s="93" t="s">
        <v>406</v>
      </c>
      <c r="C229" s="101" t="s">
        <v>510</v>
      </c>
      <c r="D229" s="65" t="s">
        <v>278</v>
      </c>
      <c r="E229" s="5">
        <v>212</v>
      </c>
      <c r="F229" s="64"/>
      <c r="G229" s="5">
        <v>212</v>
      </c>
    </row>
    <row r="230" spans="1:11" ht="35.15" customHeight="1" thickBot="1" x14ac:dyDescent="0.35">
      <c r="A230" s="81"/>
      <c r="B230" s="115" t="s">
        <v>964</v>
      </c>
      <c r="C230" s="116"/>
      <c r="D230" s="111" t="s">
        <v>965</v>
      </c>
      <c r="E230" s="9"/>
      <c r="F230" s="272">
        <f>SUM(F231:F263)</f>
        <v>0</v>
      </c>
      <c r="G230" s="9"/>
    </row>
    <row r="231" spans="1:11" ht="16" customHeight="1" thickTop="1" x14ac:dyDescent="0.25">
      <c r="A231" s="81"/>
      <c r="B231" s="93" t="s">
        <v>964</v>
      </c>
      <c r="C231" s="104" t="s">
        <v>281</v>
      </c>
      <c r="D231" s="65" t="s">
        <v>282</v>
      </c>
      <c r="E231" s="5">
        <v>237</v>
      </c>
      <c r="F231" s="10"/>
      <c r="G231" s="5">
        <v>237</v>
      </c>
    </row>
    <row r="232" spans="1:11" s="292" customFormat="1" ht="16" customHeight="1" x14ac:dyDescent="0.25">
      <c r="A232" s="81"/>
      <c r="B232" s="93" t="s">
        <v>524</v>
      </c>
      <c r="C232" s="101" t="s">
        <v>313</v>
      </c>
      <c r="D232" s="65" t="s">
        <v>314</v>
      </c>
      <c r="E232" s="5">
        <v>238</v>
      </c>
      <c r="F232" s="10"/>
      <c r="G232" s="5">
        <v>238</v>
      </c>
      <c r="H232" s="339"/>
      <c r="I232" s="339"/>
      <c r="J232" s="339"/>
      <c r="K232" s="339"/>
    </row>
    <row r="233" spans="1:11" s="292" customFormat="1" ht="16" customHeight="1" x14ac:dyDescent="0.25">
      <c r="A233" s="81"/>
      <c r="B233" s="93" t="s">
        <v>524</v>
      </c>
      <c r="C233" s="101" t="s">
        <v>115</v>
      </c>
      <c r="D233" s="65" t="s">
        <v>116</v>
      </c>
      <c r="E233" s="5">
        <v>224</v>
      </c>
      <c r="F233" s="10"/>
      <c r="G233" s="5">
        <v>224</v>
      </c>
      <c r="H233" s="339"/>
      <c r="I233" s="339"/>
      <c r="J233" s="339"/>
      <c r="K233" s="339"/>
    </row>
    <row r="234" spans="1:11" s="292" customFormat="1" ht="16" customHeight="1" x14ac:dyDescent="0.25">
      <c r="A234" s="81"/>
      <c r="B234" s="93" t="s">
        <v>524</v>
      </c>
      <c r="C234" s="101" t="s">
        <v>315</v>
      </c>
      <c r="D234" s="65" t="s">
        <v>316</v>
      </c>
      <c r="E234" s="5">
        <v>240</v>
      </c>
      <c r="F234" s="10"/>
      <c r="G234" s="5">
        <v>240</v>
      </c>
      <c r="H234" s="339"/>
      <c r="I234" s="339"/>
      <c r="J234" s="339"/>
      <c r="K234" s="339"/>
    </row>
    <row r="235" spans="1:11" s="292" customFormat="1" ht="16" customHeight="1" x14ac:dyDescent="0.25">
      <c r="A235" s="81"/>
      <c r="B235" s="93" t="s">
        <v>524</v>
      </c>
      <c r="C235" s="101" t="s">
        <v>852</v>
      </c>
      <c r="D235" s="263" t="s">
        <v>304</v>
      </c>
      <c r="E235" s="5">
        <v>241</v>
      </c>
      <c r="F235" s="10"/>
      <c r="G235" s="5">
        <v>241</v>
      </c>
      <c r="H235" s="339"/>
      <c r="I235" s="339"/>
      <c r="J235" s="339"/>
      <c r="K235" s="339"/>
    </row>
    <row r="236" spans="1:11" s="292" customFormat="1" ht="16" customHeight="1" x14ac:dyDescent="0.25">
      <c r="A236" s="81"/>
      <c r="B236" s="93" t="s">
        <v>524</v>
      </c>
      <c r="C236" s="101" t="s">
        <v>293</v>
      </c>
      <c r="D236" s="65" t="s">
        <v>294</v>
      </c>
      <c r="E236" s="5">
        <v>242</v>
      </c>
      <c r="F236" s="10"/>
      <c r="G236" s="5">
        <v>242</v>
      </c>
      <c r="H236" s="339"/>
      <c r="I236" s="339"/>
      <c r="J236" s="339"/>
      <c r="K236" s="339"/>
    </row>
    <row r="237" spans="1:11" s="292" customFormat="1" ht="16" customHeight="1" x14ac:dyDescent="0.25">
      <c r="A237" s="81"/>
      <c r="B237" s="93" t="s">
        <v>524</v>
      </c>
      <c r="C237" s="101" t="s">
        <v>758</v>
      </c>
      <c r="D237" s="98" t="s">
        <v>300</v>
      </c>
      <c r="E237" s="5">
        <v>243</v>
      </c>
      <c r="F237" s="10"/>
      <c r="G237" s="5">
        <v>243</v>
      </c>
      <c r="H237" s="339"/>
      <c r="I237" s="339"/>
      <c r="J237" s="339"/>
      <c r="K237" s="339"/>
    </row>
    <row r="238" spans="1:11" s="292" customFormat="1" ht="16" customHeight="1" x14ac:dyDescent="0.25">
      <c r="A238" s="81"/>
      <c r="B238" s="93" t="s">
        <v>524</v>
      </c>
      <c r="C238" s="101" t="s">
        <v>853</v>
      </c>
      <c r="D238" s="98" t="s">
        <v>319</v>
      </c>
      <c r="E238" s="5">
        <v>244</v>
      </c>
      <c r="F238" s="10"/>
      <c r="G238" s="5">
        <v>244</v>
      </c>
      <c r="H238" s="339"/>
      <c r="I238" s="339"/>
      <c r="J238" s="339"/>
      <c r="K238" s="339"/>
    </row>
    <row r="239" spans="1:11" s="292" customFormat="1" ht="16" customHeight="1" x14ac:dyDescent="0.25">
      <c r="A239" s="81"/>
      <c r="B239" s="93" t="s">
        <v>524</v>
      </c>
      <c r="C239" s="101" t="s">
        <v>773</v>
      </c>
      <c r="D239" s="98" t="s">
        <v>295</v>
      </c>
      <c r="E239" s="5">
        <v>245</v>
      </c>
      <c r="F239" s="10"/>
      <c r="G239" s="5">
        <v>245</v>
      </c>
      <c r="H239" s="339"/>
      <c r="I239" s="339"/>
      <c r="J239" s="339"/>
      <c r="K239" s="339"/>
    </row>
    <row r="240" spans="1:11" s="292" customFormat="1" ht="16" customHeight="1" x14ac:dyDescent="0.25">
      <c r="A240" s="81"/>
      <c r="B240" s="93" t="s">
        <v>524</v>
      </c>
      <c r="C240" s="101" t="s">
        <v>283</v>
      </c>
      <c r="D240" s="65" t="s">
        <v>284</v>
      </c>
      <c r="E240" s="5">
        <v>246</v>
      </c>
      <c r="F240" s="10"/>
      <c r="G240" s="5">
        <v>246</v>
      </c>
      <c r="H240" s="339"/>
      <c r="I240" s="339"/>
      <c r="J240" s="339"/>
      <c r="K240" s="339"/>
    </row>
    <row r="241" spans="1:11" s="292" customFormat="1" ht="16" customHeight="1" x14ac:dyDescent="0.25">
      <c r="A241" s="81"/>
      <c r="B241" s="93" t="s">
        <v>524</v>
      </c>
      <c r="C241" s="101" t="s">
        <v>760</v>
      </c>
      <c r="D241" s="65" t="s">
        <v>290</v>
      </c>
      <c r="E241" s="5">
        <v>247</v>
      </c>
      <c r="F241" s="10"/>
      <c r="G241" s="5">
        <v>247</v>
      </c>
      <c r="H241" s="339"/>
      <c r="I241" s="339"/>
      <c r="J241" s="339"/>
      <c r="K241" s="339"/>
    </row>
    <row r="242" spans="1:11" s="292" customFormat="1" ht="16" customHeight="1" x14ac:dyDescent="0.25">
      <c r="A242" s="81"/>
      <c r="B242" s="93" t="s">
        <v>524</v>
      </c>
      <c r="C242" s="101" t="s">
        <v>296</v>
      </c>
      <c r="D242" s="65" t="s">
        <v>297</v>
      </c>
      <c r="E242" s="5">
        <v>248</v>
      </c>
      <c r="F242" s="10"/>
      <c r="G242" s="5">
        <v>248</v>
      </c>
      <c r="H242" s="339"/>
      <c r="I242" s="339"/>
      <c r="J242" s="339"/>
      <c r="K242" s="339"/>
    </row>
    <row r="243" spans="1:11" s="292" customFormat="1" ht="16" customHeight="1" x14ac:dyDescent="0.25">
      <c r="A243" s="81"/>
      <c r="B243" s="93" t="s">
        <v>524</v>
      </c>
      <c r="C243" s="304" t="s">
        <v>850</v>
      </c>
      <c r="D243" s="98" t="s">
        <v>285</v>
      </c>
      <c r="E243" s="5">
        <v>249</v>
      </c>
      <c r="F243" s="10"/>
      <c r="G243" s="5">
        <v>249</v>
      </c>
      <c r="H243" s="339"/>
      <c r="I243" s="339"/>
      <c r="J243" s="339"/>
      <c r="K243" s="339"/>
    </row>
    <row r="244" spans="1:11" s="292" customFormat="1" ht="16" customHeight="1" x14ac:dyDescent="0.25">
      <c r="A244" s="81"/>
      <c r="B244" s="93" t="s">
        <v>524</v>
      </c>
      <c r="C244" s="101" t="s">
        <v>286</v>
      </c>
      <c r="D244" s="65" t="s">
        <v>287</v>
      </c>
      <c r="E244" s="5">
        <v>275</v>
      </c>
      <c r="F244" s="10"/>
      <c r="G244" s="5">
        <v>275</v>
      </c>
      <c r="H244" s="339"/>
      <c r="I244" s="339"/>
      <c r="J244" s="339"/>
      <c r="K244" s="339"/>
    </row>
    <row r="245" spans="1:11" s="292" customFormat="1" ht="16" customHeight="1" x14ac:dyDescent="0.25">
      <c r="A245" s="81"/>
      <c r="B245" s="93" t="s">
        <v>524</v>
      </c>
      <c r="C245" s="101" t="s">
        <v>298</v>
      </c>
      <c r="D245" s="65" t="s">
        <v>299</v>
      </c>
      <c r="E245" s="5">
        <v>276</v>
      </c>
      <c r="F245" s="10"/>
      <c r="G245" s="5">
        <v>276</v>
      </c>
      <c r="H245" s="339"/>
      <c r="I245" s="339"/>
      <c r="J245" s="339"/>
      <c r="K245" s="339"/>
    </row>
    <row r="246" spans="1:11" s="292" customFormat="1" ht="16" customHeight="1" x14ac:dyDescent="0.25">
      <c r="A246" s="81"/>
      <c r="B246" s="93" t="s">
        <v>524</v>
      </c>
      <c r="C246" s="101" t="s">
        <v>301</v>
      </c>
      <c r="D246" s="65" t="s">
        <v>302</v>
      </c>
      <c r="E246" s="5">
        <v>277</v>
      </c>
      <c r="F246" s="10"/>
      <c r="G246" s="5">
        <v>277</v>
      </c>
      <c r="H246" s="339"/>
      <c r="I246" s="339"/>
      <c r="J246" s="339"/>
      <c r="K246" s="339"/>
    </row>
    <row r="247" spans="1:11" s="292" customFormat="1" ht="16" customHeight="1" x14ac:dyDescent="0.25">
      <c r="A247" s="81"/>
      <c r="B247" s="93" t="s">
        <v>524</v>
      </c>
      <c r="C247" s="101" t="s">
        <v>772</v>
      </c>
      <c r="D247" s="98" t="s">
        <v>303</v>
      </c>
      <c r="E247" s="5">
        <v>278</v>
      </c>
      <c r="F247" s="10"/>
      <c r="G247" s="5">
        <v>278</v>
      </c>
      <c r="H247" s="339"/>
      <c r="I247" s="339"/>
      <c r="J247" s="339"/>
      <c r="K247" s="339"/>
    </row>
    <row r="248" spans="1:11" s="292" customFormat="1" ht="16" customHeight="1" x14ac:dyDescent="0.25">
      <c r="A248" s="81"/>
      <c r="B248" s="93" t="s">
        <v>524</v>
      </c>
      <c r="C248" s="101" t="s">
        <v>370</v>
      </c>
      <c r="D248" s="98" t="s">
        <v>117</v>
      </c>
      <c r="E248" s="5">
        <v>225</v>
      </c>
      <c r="F248" s="10"/>
      <c r="G248" s="5">
        <v>225</v>
      </c>
      <c r="H248" s="339"/>
      <c r="I248" s="339"/>
      <c r="J248" s="339"/>
      <c r="K248" s="339"/>
    </row>
    <row r="249" spans="1:11" s="292" customFormat="1" ht="16" customHeight="1" x14ac:dyDescent="0.25">
      <c r="A249" s="81"/>
      <c r="B249" s="93" t="s">
        <v>524</v>
      </c>
      <c r="C249" s="101" t="s">
        <v>305</v>
      </c>
      <c r="D249" s="65" t="s">
        <v>306</v>
      </c>
      <c r="E249" s="5">
        <v>255</v>
      </c>
      <c r="F249" s="10"/>
      <c r="G249" s="5">
        <v>255</v>
      </c>
      <c r="H249" s="339"/>
      <c r="I249" s="339"/>
      <c r="J249" s="339"/>
      <c r="K249" s="339"/>
    </row>
    <row r="250" spans="1:11" s="292" customFormat="1" ht="16" customHeight="1" x14ac:dyDescent="0.25">
      <c r="A250" s="81"/>
      <c r="B250" s="93" t="s">
        <v>524</v>
      </c>
      <c r="C250" s="101" t="s">
        <v>771</v>
      </c>
      <c r="D250" s="98" t="s">
        <v>308</v>
      </c>
      <c r="E250" s="5">
        <v>256</v>
      </c>
      <c r="F250" s="10"/>
      <c r="G250" s="5">
        <v>256</v>
      </c>
      <c r="H250" s="339"/>
      <c r="I250" s="339"/>
      <c r="J250" s="339"/>
      <c r="K250" s="339"/>
    </row>
    <row r="251" spans="1:11" s="292" customFormat="1" ht="16" customHeight="1" x14ac:dyDescent="0.25">
      <c r="A251" s="81"/>
      <c r="B251" s="93" t="s">
        <v>524</v>
      </c>
      <c r="C251" s="101" t="s">
        <v>291</v>
      </c>
      <c r="D251" s="65" t="s">
        <v>292</v>
      </c>
      <c r="E251" s="5">
        <v>257</v>
      </c>
      <c r="F251" s="10"/>
      <c r="G251" s="5">
        <v>257</v>
      </c>
      <c r="H251" s="339"/>
      <c r="I251" s="339"/>
      <c r="J251" s="339"/>
      <c r="K251" s="339"/>
    </row>
    <row r="252" spans="1:11" s="292" customFormat="1" ht="16" customHeight="1" x14ac:dyDescent="0.25">
      <c r="A252" s="81"/>
      <c r="B252" s="93" t="s">
        <v>524</v>
      </c>
      <c r="C252" s="101" t="s">
        <v>309</v>
      </c>
      <c r="D252" s="65" t="s">
        <v>310</v>
      </c>
      <c r="E252" s="5">
        <v>258</v>
      </c>
      <c r="F252" s="10"/>
      <c r="G252" s="5">
        <v>258</v>
      </c>
      <c r="H252" s="339"/>
      <c r="I252" s="339"/>
      <c r="J252" s="339"/>
      <c r="K252" s="339"/>
    </row>
    <row r="253" spans="1:11" s="292" customFormat="1" ht="16" customHeight="1" x14ac:dyDescent="0.25">
      <c r="A253" s="81"/>
      <c r="B253" s="93" t="s">
        <v>524</v>
      </c>
      <c r="C253" s="101" t="s">
        <v>763</v>
      </c>
      <c r="D253" s="98" t="s">
        <v>311</v>
      </c>
      <c r="E253" s="307">
        <v>235</v>
      </c>
      <c r="F253" s="10"/>
      <c r="G253" s="307">
        <v>235</v>
      </c>
      <c r="H253" s="339"/>
      <c r="I253" s="339"/>
      <c r="J253" s="339"/>
      <c r="K253" s="339"/>
    </row>
    <row r="254" spans="1:11" s="292" customFormat="1" ht="16" customHeight="1" x14ac:dyDescent="0.25">
      <c r="A254" s="81"/>
      <c r="B254" s="93" t="s">
        <v>524</v>
      </c>
      <c r="C254" s="101" t="s">
        <v>770</v>
      </c>
      <c r="D254" s="98" t="s">
        <v>312</v>
      </c>
      <c r="E254" s="5">
        <v>260</v>
      </c>
      <c r="F254" s="10"/>
      <c r="G254" s="5">
        <v>260</v>
      </c>
      <c r="H254" s="339"/>
      <c r="I254" s="339"/>
      <c r="J254" s="339"/>
      <c r="K254" s="339"/>
    </row>
    <row r="255" spans="1:11" s="292" customFormat="1" ht="16" customHeight="1" x14ac:dyDescent="0.25">
      <c r="A255" s="81"/>
      <c r="B255" s="93" t="s">
        <v>524</v>
      </c>
      <c r="C255" s="101" t="s">
        <v>769</v>
      </c>
      <c r="D255" s="98" t="s">
        <v>320</v>
      </c>
      <c r="E255" s="5">
        <v>261</v>
      </c>
      <c r="F255" s="10"/>
      <c r="G255" s="5">
        <v>261</v>
      </c>
      <c r="H255" s="339"/>
      <c r="I255" s="339"/>
      <c r="J255" s="339"/>
      <c r="K255" s="339"/>
    </row>
    <row r="256" spans="1:11" s="292" customFormat="1" ht="16" customHeight="1" x14ac:dyDescent="0.25">
      <c r="A256" s="81"/>
      <c r="B256" s="93" t="s">
        <v>524</v>
      </c>
      <c r="C256" s="101" t="s">
        <v>327</v>
      </c>
      <c r="D256" s="65" t="s">
        <v>328</v>
      </c>
      <c r="E256" s="5">
        <v>262</v>
      </c>
      <c r="F256" s="10"/>
      <c r="G256" s="5">
        <v>262</v>
      </c>
      <c r="H256" s="339"/>
      <c r="I256" s="339"/>
      <c r="J256" s="339"/>
      <c r="K256" s="339"/>
    </row>
    <row r="257" spans="1:11" s="292" customFormat="1" ht="16" customHeight="1" x14ac:dyDescent="0.25">
      <c r="A257" s="81"/>
      <c r="B257" s="93" t="s">
        <v>524</v>
      </c>
      <c r="C257" s="101" t="s">
        <v>317</v>
      </c>
      <c r="D257" s="65" t="s">
        <v>318</v>
      </c>
      <c r="E257" s="5">
        <v>263</v>
      </c>
      <c r="F257" s="10"/>
      <c r="G257" s="5">
        <v>263</v>
      </c>
      <c r="H257" s="339"/>
      <c r="I257" s="339"/>
      <c r="J257" s="339"/>
      <c r="K257" s="339"/>
    </row>
    <row r="258" spans="1:11" s="292" customFormat="1" ht="16" customHeight="1" x14ac:dyDescent="0.25">
      <c r="A258" s="81"/>
      <c r="B258" s="93" t="s">
        <v>524</v>
      </c>
      <c r="C258" s="101" t="s">
        <v>765</v>
      </c>
      <c r="D258" s="65" t="s">
        <v>307</v>
      </c>
      <c r="E258" s="5">
        <v>264</v>
      </c>
      <c r="F258" s="10"/>
      <c r="G258" s="5">
        <v>264</v>
      </c>
      <c r="H258" s="339"/>
      <c r="I258" s="339"/>
      <c r="J258" s="339"/>
      <c r="K258" s="339"/>
    </row>
    <row r="259" spans="1:11" s="292" customFormat="1" ht="16" customHeight="1" x14ac:dyDescent="0.25">
      <c r="A259" s="81"/>
      <c r="B259" s="93" t="s">
        <v>524</v>
      </c>
      <c r="C259" s="101" t="s">
        <v>321</v>
      </c>
      <c r="D259" s="65" t="s">
        <v>322</v>
      </c>
      <c r="E259" s="5">
        <v>265</v>
      </c>
      <c r="F259" s="10"/>
      <c r="G259" s="5">
        <v>265</v>
      </c>
      <c r="H259" s="339"/>
      <c r="I259" s="339"/>
      <c r="J259" s="339"/>
      <c r="K259" s="339"/>
    </row>
    <row r="260" spans="1:11" s="292" customFormat="1" ht="16" customHeight="1" x14ac:dyDescent="0.25">
      <c r="A260" s="81"/>
      <c r="B260" s="93" t="s">
        <v>524</v>
      </c>
      <c r="C260" s="101" t="s">
        <v>323</v>
      </c>
      <c r="D260" s="65" t="s">
        <v>324</v>
      </c>
      <c r="E260" s="5">
        <v>266</v>
      </c>
      <c r="F260" s="10"/>
      <c r="G260" s="5">
        <v>266</v>
      </c>
      <c r="H260" s="339"/>
      <c r="I260" s="339"/>
      <c r="J260" s="339"/>
      <c r="K260" s="339"/>
    </row>
    <row r="261" spans="1:11" s="292" customFormat="1" ht="16" customHeight="1" x14ac:dyDescent="0.25">
      <c r="A261" s="81"/>
      <c r="B261" s="93" t="s">
        <v>524</v>
      </c>
      <c r="C261" s="101" t="s">
        <v>325</v>
      </c>
      <c r="D261" s="65" t="s">
        <v>326</v>
      </c>
      <c r="E261" s="5">
        <v>267</v>
      </c>
      <c r="F261" s="10"/>
      <c r="G261" s="5">
        <v>267</v>
      </c>
      <c r="H261" s="339"/>
      <c r="I261" s="339"/>
      <c r="J261" s="339"/>
      <c r="K261" s="339"/>
    </row>
    <row r="262" spans="1:11" s="292" customFormat="1" ht="16" customHeight="1" x14ac:dyDescent="0.25">
      <c r="A262" s="81"/>
      <c r="B262" s="93" t="s">
        <v>524</v>
      </c>
      <c r="C262" s="101" t="s">
        <v>768</v>
      </c>
      <c r="D262" s="98" t="s">
        <v>329</v>
      </c>
      <c r="E262" s="5">
        <v>268</v>
      </c>
      <c r="F262" s="10"/>
      <c r="G262" s="5">
        <v>268</v>
      </c>
      <c r="H262" s="339"/>
      <c r="I262" s="339"/>
      <c r="J262" s="339"/>
      <c r="K262" s="339"/>
    </row>
    <row r="263" spans="1:11" x14ac:dyDescent="0.25">
      <c r="A263" s="81"/>
      <c r="B263" s="93" t="s">
        <v>524</v>
      </c>
      <c r="C263" s="101" t="s">
        <v>288</v>
      </c>
      <c r="D263" s="65" t="s">
        <v>289</v>
      </c>
      <c r="E263" s="5">
        <v>269</v>
      </c>
      <c r="F263" s="10"/>
      <c r="G263" s="5">
        <v>269</v>
      </c>
    </row>
    <row r="264" spans="1:11" ht="2.15" customHeight="1" x14ac:dyDescent="0.25">
      <c r="B264" s="293"/>
      <c r="C264" s="78"/>
      <c r="D264" s="293"/>
      <c r="E264" s="293"/>
      <c r="G264" s="439"/>
    </row>
    <row r="265" spans="1:11" ht="2.15" customHeight="1" x14ac:dyDescent="0.25">
      <c r="B265" s="293"/>
      <c r="C265" s="293"/>
      <c r="D265" s="293"/>
      <c r="E265" s="293"/>
      <c r="G265" s="439"/>
    </row>
    <row r="266" spans="1:11" ht="27" customHeight="1" thickBot="1" x14ac:dyDescent="0.35">
      <c r="B266" s="66"/>
      <c r="C266" s="62" t="s">
        <v>357</v>
      </c>
      <c r="D266" s="63" t="s">
        <v>1131</v>
      </c>
      <c r="E266" s="5">
        <v>250</v>
      </c>
      <c r="F266" s="58">
        <f>SUM(F18,F67,F126,F178,F230)</f>
        <v>0</v>
      </c>
      <c r="G266" s="5">
        <v>250</v>
      </c>
    </row>
    <row r="267" spans="1:11" s="220" customFormat="1" ht="35.25" hidden="1" customHeight="1" thickTop="1" x14ac:dyDescent="0.25">
      <c r="F267" s="339"/>
      <c r="G267" s="339"/>
      <c r="H267" s="339"/>
      <c r="I267" s="339"/>
      <c r="J267" s="339"/>
      <c r="K267" s="339"/>
    </row>
    <row r="268" spans="1:11" s="220" customFormat="1" ht="31.5" hidden="1" customHeight="1" x14ac:dyDescent="0.25">
      <c r="F268" s="339"/>
      <c r="G268" s="339"/>
      <c r="H268" s="339"/>
      <c r="I268" s="339"/>
      <c r="J268" s="339"/>
      <c r="K268" s="339"/>
    </row>
    <row r="269" spans="1:11" s="220" customFormat="1" ht="31.5" hidden="1" customHeight="1" x14ac:dyDescent="0.25">
      <c r="F269" s="339"/>
      <c r="G269" s="339"/>
      <c r="H269" s="339"/>
      <c r="I269" s="339"/>
      <c r="J269" s="339"/>
      <c r="K269" s="339"/>
    </row>
    <row r="270" spans="1:11" s="220" customFormat="1" ht="31.5" hidden="1" customHeight="1" x14ac:dyDescent="0.25">
      <c r="F270" s="339"/>
      <c r="G270" s="339"/>
      <c r="H270" s="339"/>
      <c r="I270" s="339"/>
      <c r="J270" s="339"/>
      <c r="K270" s="339"/>
    </row>
    <row r="271" spans="1:11" s="220" customFormat="1" ht="27" hidden="1" customHeight="1" x14ac:dyDescent="0.25">
      <c r="F271" s="339"/>
      <c r="G271" s="339"/>
      <c r="H271" s="339"/>
      <c r="I271" s="339"/>
      <c r="J271" s="339"/>
      <c r="K271" s="339"/>
    </row>
    <row r="272" spans="1:11" ht="6" customHeight="1" thickTop="1" x14ac:dyDescent="0.25">
      <c r="C272" s="16"/>
      <c r="D272" s="16"/>
      <c r="E272" s="16"/>
      <c r="F272" s="16"/>
      <c r="G272" s="16"/>
    </row>
    <row r="273" spans="3:11" ht="19.5" customHeight="1" x14ac:dyDescent="0.25">
      <c r="C273" s="179" t="s">
        <v>868</v>
      </c>
      <c r="G273" s="339" t="s">
        <v>367</v>
      </c>
    </row>
    <row r="274" spans="3:11" x14ac:dyDescent="0.25">
      <c r="C274" s="204" t="str">
        <f>"Version: "&amp;C316</f>
        <v>Version: 1.00.D0</v>
      </c>
    </row>
    <row r="275" spans="3:11" ht="12.75" hidden="1" customHeight="1" x14ac:dyDescent="0.25">
      <c r="F275" s="68"/>
    </row>
    <row r="276" spans="3:11" ht="12.75" hidden="1" customHeight="1" x14ac:dyDescent="0.25">
      <c r="F276" s="68"/>
    </row>
    <row r="277" spans="3:11" x14ac:dyDescent="0.25">
      <c r="F277" s="277"/>
    </row>
    <row r="278" spans="3:11" ht="12.75" hidden="1" customHeight="1" x14ac:dyDescent="0.25">
      <c r="F278" s="277"/>
      <c r="G278" s="14"/>
    </row>
    <row r="279" spans="3:11" ht="12.75" hidden="1" customHeight="1" x14ac:dyDescent="0.25">
      <c r="F279" s="277"/>
    </row>
    <row r="280" spans="3:11" ht="12.75" hidden="1" customHeight="1" x14ac:dyDescent="0.25">
      <c r="F280" s="12"/>
    </row>
    <row r="281" spans="3:11" ht="12.75" hidden="1" customHeight="1" x14ac:dyDescent="0.25">
      <c r="F281" s="13"/>
    </row>
    <row r="282" spans="3:11" ht="13" x14ac:dyDescent="0.3">
      <c r="C282" s="144" t="s">
        <v>405</v>
      </c>
      <c r="F282" s="277"/>
    </row>
    <row r="283" spans="3:11" ht="13" hidden="1" x14ac:dyDescent="0.25">
      <c r="C283" s="94"/>
      <c r="D283" s="94"/>
      <c r="E283" s="145"/>
      <c r="F283" s="185"/>
    </row>
    <row r="284" spans="3:11" s="276" customFormat="1" ht="13" x14ac:dyDescent="0.25">
      <c r="C284" s="146" t="s">
        <v>725</v>
      </c>
      <c r="D284" s="146"/>
      <c r="E284" s="158"/>
      <c r="F284" s="185" t="str">
        <f>IF(OR(MIN(F19:F66,F69:F73,F75:F125,F128:F130,F132:F163,F165:F177,F180:F195,F197:F229,F231:F263)&lt;-100000,MAX(F19:F66,F69:F73,F75:F125,F128:F130,F132:F163,F165:F177,F180:F195,F197:F229,F231:F263)&gt;100000),"Warnung","")</f>
        <v/>
      </c>
      <c r="G284" s="339"/>
      <c r="H284" s="339"/>
      <c r="I284" s="339"/>
      <c r="J284" s="339"/>
      <c r="K284" s="339"/>
    </row>
    <row r="285" spans="3:11" s="276" customFormat="1" x14ac:dyDescent="0.25">
      <c r="C285" s="161"/>
      <c r="F285" s="339"/>
      <c r="G285" s="339"/>
      <c r="H285" s="339"/>
      <c r="I285" s="339"/>
      <c r="J285" s="339"/>
      <c r="K285" s="339"/>
    </row>
    <row r="286" spans="3:11" s="276" customFormat="1" x14ac:dyDescent="0.25">
      <c r="F286" s="339"/>
      <c r="G286" s="339"/>
      <c r="H286" s="339"/>
      <c r="I286" s="339"/>
      <c r="J286" s="339"/>
      <c r="K286" s="339"/>
    </row>
    <row r="287" spans="3:11" s="276" customFormat="1" x14ac:dyDescent="0.25">
      <c r="C287" s="161"/>
      <c r="D287" s="161"/>
      <c r="E287" s="161"/>
      <c r="F287" s="339"/>
      <c r="G287" s="339"/>
      <c r="H287" s="339"/>
      <c r="I287" s="339"/>
      <c r="J287" s="339"/>
      <c r="K287" s="339"/>
    </row>
    <row r="288" spans="3:11" s="276" customFormat="1" x14ac:dyDescent="0.25">
      <c r="C288" s="161"/>
      <c r="D288" s="161"/>
      <c r="E288" s="161"/>
      <c r="F288" s="339"/>
      <c r="G288" s="339"/>
      <c r="H288" s="339"/>
      <c r="I288" s="339"/>
      <c r="J288" s="339"/>
      <c r="K288" s="339"/>
    </row>
    <row r="289" spans="1:11" s="276" customFormat="1" x14ac:dyDescent="0.25">
      <c r="F289" s="339"/>
      <c r="G289" s="339"/>
      <c r="H289" s="339"/>
      <c r="I289" s="339"/>
      <c r="J289" s="339"/>
      <c r="K289" s="339"/>
    </row>
    <row r="290" spans="1:11" s="276" customFormat="1" x14ac:dyDescent="0.25">
      <c r="F290" s="339"/>
      <c r="G290" s="339"/>
      <c r="H290" s="339"/>
      <c r="I290" s="339"/>
      <c r="J290" s="339"/>
      <c r="K290" s="339"/>
    </row>
    <row r="291" spans="1:11" s="276" customFormat="1" x14ac:dyDescent="0.25">
      <c r="F291" s="339"/>
      <c r="G291" s="339"/>
      <c r="H291" s="339"/>
      <c r="I291" s="339"/>
      <c r="J291" s="339"/>
      <c r="K291" s="339"/>
    </row>
    <row r="292" spans="1:11" s="276" customFormat="1" x14ac:dyDescent="0.25">
      <c r="F292" s="339"/>
      <c r="G292" s="339"/>
      <c r="H292" s="339"/>
      <c r="I292" s="339"/>
      <c r="J292" s="339"/>
      <c r="K292" s="339"/>
    </row>
    <row r="293" spans="1:11" s="276" customFormat="1" x14ac:dyDescent="0.25">
      <c r="F293" s="339"/>
      <c r="G293" s="339"/>
      <c r="H293" s="339"/>
      <c r="I293" s="339"/>
      <c r="J293" s="339"/>
      <c r="K293" s="339"/>
    </row>
    <row r="294" spans="1:11" s="276" customFormat="1" x14ac:dyDescent="0.25">
      <c r="F294" s="339"/>
      <c r="G294" s="339"/>
      <c r="H294" s="339"/>
      <c r="I294" s="339"/>
      <c r="J294" s="339"/>
      <c r="K294" s="339"/>
    </row>
    <row r="304" spans="1:11" x14ac:dyDescent="0.25">
      <c r="A304" s="268"/>
    </row>
    <row r="305" spans="2:11" s="235" customFormat="1" hidden="1" x14ac:dyDescent="0.25">
      <c r="C305" s="235" t="s">
        <v>717</v>
      </c>
      <c r="D305" s="235">
        <f>SUM(F305:F305)</f>
        <v>0</v>
      </c>
      <c r="F305" s="263">
        <f>COUNTA(F19:F66,F69:F73,F75:F125,F128:F130,F132:F163,F165:F177,F180:F195,F197:F229,F231:F263)</f>
        <v>0</v>
      </c>
      <c r="G305" s="263"/>
      <c r="H305" s="263"/>
      <c r="I305" s="339"/>
      <c r="J305" s="339"/>
      <c r="K305" s="339"/>
    </row>
    <row r="306" spans="2:11" hidden="1" x14ac:dyDescent="0.25"/>
    <row r="313" spans="2:11" x14ac:dyDescent="0.25">
      <c r="B313" s="221" t="s">
        <v>4</v>
      </c>
      <c r="C313" s="222" t="str">
        <f>N2</f>
        <v>XXXXXX</v>
      </c>
    </row>
    <row r="314" spans="2:11" x14ac:dyDescent="0.25">
      <c r="B314" s="88"/>
      <c r="C314" s="223" t="str">
        <f>N1</f>
        <v>INP40</v>
      </c>
    </row>
    <row r="315" spans="2:11" x14ac:dyDescent="0.25">
      <c r="B315" s="88"/>
      <c r="C315" s="224" t="str">
        <f>N3</f>
        <v>TT.MM.JJJJ</v>
      </c>
    </row>
    <row r="316" spans="2:11" x14ac:dyDescent="0.25">
      <c r="B316" s="88"/>
      <c r="C316" s="225" t="s">
        <v>371</v>
      </c>
    </row>
    <row r="317" spans="2:11" x14ac:dyDescent="0.25">
      <c r="B317" s="88"/>
      <c r="C317" s="223" t="str">
        <f>F17</f>
        <v>Kol. 01</v>
      </c>
    </row>
    <row r="318" spans="2:11" ht="13" x14ac:dyDescent="0.3">
      <c r="B318" s="88"/>
      <c r="C318" s="226">
        <f>COUNTIF(F283:F284,"ERROR")</f>
        <v>0</v>
      </c>
    </row>
    <row r="319" spans="2:11" ht="13" x14ac:dyDescent="0.3">
      <c r="B319" s="187"/>
      <c r="C319" s="227">
        <f>COUNTIF(F283:F284,"WARNUNG")</f>
        <v>0</v>
      </c>
    </row>
  </sheetData>
  <sheetProtection sheet="1" autoFilter="0"/>
  <autoFilter ref="B17:C263" xr:uid="{00000000-0009-0000-0000-000008000000}"/>
  <mergeCells count="3">
    <mergeCell ref="F5:K5"/>
    <mergeCell ref="B14:C15"/>
    <mergeCell ref="F11:F13"/>
  </mergeCells>
  <hyperlinks>
    <hyperlink ref="F16" location="Note_8." display="8.0" xr:uid="{00000000-0004-0000-0800-000000000000}"/>
    <hyperlink ref="D65" location="CNTR_GB" display="GB" xr:uid="{00000000-0004-0000-0800-000001000000}"/>
    <hyperlink ref="D49" location="CNTR_NO" display="NO" xr:uid="{00000000-0004-0000-0800-000002000000}"/>
    <hyperlink ref="D26" location="CNTR_DE" display="DE" xr:uid="{00000000-0004-0000-0800-000003000000}"/>
    <hyperlink ref="D60" location="CNTR_ES" display="ES" xr:uid="{00000000-0004-0000-0800-000004000000}"/>
    <hyperlink ref="D30" location="CNTR_FR" display="FR" xr:uid="{00000000-0004-0000-0800-000005000000}"/>
    <hyperlink ref="D38" location="CNTR_IT" display="IT" xr:uid="{00000000-0004-0000-0800-000006000000}"/>
    <hyperlink ref="D44" location="CNTR_MT" display="MT" xr:uid="{00000000-0004-0000-0800-000007000000}"/>
    <hyperlink ref="D52" location="CNTR_PT" display="PT" xr:uid="{00000000-0004-0000-0800-000008000000}"/>
    <hyperlink ref="D29" location="CNTR_FI" display="FI" xr:uid="{00000000-0004-0000-0800-000009000000}"/>
    <hyperlink ref="D72" location="CNTR_MA" display="MA" xr:uid="{00000000-0004-0000-0800-00000A000000}"/>
    <hyperlink ref="D75" location="CNTR_AO" display="AO" xr:uid="{00000000-0004-0000-0800-00000B000000}"/>
    <hyperlink ref="D80" location="CNTR_IO" display="IO" xr:uid="{00000000-0004-0000-0800-00000C000000}"/>
    <hyperlink ref="D94" location="CNTR_KM" display="KM" xr:uid="{00000000-0004-0000-0800-00000D000000}"/>
    <hyperlink ref="D96" location="CNTR_CD" display="CD" xr:uid="{00000000-0004-0000-0800-00000E000000}"/>
    <hyperlink ref="D103" location="CNTR_MU" display="MU" xr:uid="{00000000-0004-0000-0800-00000F000000}"/>
    <hyperlink ref="D112" location="CNTR_SC" display="SC" xr:uid="{00000000-0004-0000-0800-000010000000}"/>
    <hyperlink ref="D116" location="CNTR_SH" display="SH" xr:uid="{00000000-0004-0000-0800-000011000000}"/>
    <hyperlink ref="D121" location="CNTR_TZ" display="TZ" xr:uid="{00000000-0004-0000-0800-000012000000}"/>
    <hyperlink ref="D130" location="CNTR_US" display="US" xr:uid="{00000000-0004-0000-0800-000013000000}"/>
    <hyperlink ref="D147" location="CNTR_GD" display="GD" xr:uid="{00000000-0004-0000-0800-000014000000}"/>
    <hyperlink ref="D150" location="CNTR_HN" display="HN" xr:uid="{00000000-0004-0000-0800-000015000000}"/>
    <hyperlink ref="D156" location="CNTR_NI" display="NI" xr:uid="{00000000-0004-0000-0800-000016000000}"/>
    <hyperlink ref="D157" location="CNTR_PA" display="PA" xr:uid="{00000000-0004-0000-0800-000017000000}"/>
    <hyperlink ref="D161" location="CNTR_VC" display="VC" xr:uid="{00000000-0004-0000-0800-000018000000}"/>
    <hyperlink ref="D160" location="CNTR_SX" display="SX" xr:uid="{00000000-0004-0000-0800-000019000000}"/>
    <hyperlink ref="D169" location="CNTR_EC" display="EC" xr:uid="{00000000-0004-0000-0800-00001A000000}"/>
    <hyperlink ref="D186" location="CNTR_YE" display="YE" xr:uid="{00000000-0004-0000-0800-00001B000000}"/>
    <hyperlink ref="D191" location="CNTR_OM" display="OM" xr:uid="{00000000-0004-0000-0800-00001C000000}"/>
    <hyperlink ref="D195" location="CNTR_AE" display="AE" xr:uid="{00000000-0004-0000-0800-00001D000000}"/>
    <hyperlink ref="D192" location="CNTR_PS" display="PS" xr:uid="{00000000-0004-0000-0800-00001E000000}"/>
    <hyperlink ref="D203" location="CNTR_IN" display="IN" xr:uid="{00000000-0004-0000-0800-00001F000000}"/>
    <hyperlink ref="D214" location="CNTR_MY" display="MY" xr:uid="{00000000-0004-0000-0800-000020000000}"/>
    <hyperlink ref="D224" location="CNTR_TW" display="TW" xr:uid="{00000000-0004-0000-0800-000021000000}"/>
    <hyperlink ref="D226" location="CNTR_TL" display="TL" xr:uid="{00000000-0004-0000-0800-000022000000}"/>
    <hyperlink ref="D263" location="CNTR_NZ" display="NZ" xr:uid="{00000000-0004-0000-0800-000023000000}"/>
    <hyperlink ref="D237" location="CNTR_FM" display="FM" xr:uid="{00000000-0004-0000-0800-000024000000}"/>
    <hyperlink ref="D248" location="CNTR_NZ" display="NZ" xr:uid="{00000000-0004-0000-0800-000025000000}"/>
    <hyperlink ref="D253" location="CNTR_PG" display="PG" xr:uid="{00000000-0004-0000-0800-000026000000}"/>
    <hyperlink ref="D262" location="CNTR_WF" display="WF" xr:uid="{00000000-0004-0000-0800-000027000000}"/>
    <hyperlink ref="D255" location="CNTR_SB" display="SB" xr:uid="{00000000-0004-0000-0800-000028000000}"/>
    <hyperlink ref="D254" location="CNTR_PN" display="PN" xr:uid="{00000000-0004-0000-0800-000029000000}"/>
    <hyperlink ref="D250" location="CNTR_MP" display="MP" xr:uid="{00000000-0004-0000-0800-00002A000000}"/>
    <hyperlink ref="D247" location="CNTR_NC" display="NC" xr:uid="{00000000-0004-0000-0800-00002B000000}"/>
    <hyperlink ref="D239" location="CNTR_PF" display="PF" xr:uid="{00000000-0004-0000-0800-00002C000000}"/>
    <hyperlink ref="D238" location="CNTR_TF" display="TF" xr:uid="{00000000-0004-0000-0800-00002D000000}"/>
    <hyperlink ref="D243" location="CNTR_UM" display="UM" xr:uid="{00000000-0004-0000-0800-00002E000000}"/>
  </hyperlinks>
  <pageMargins left="0.59055118110236227" right="0.59055118110236227" top="0.59055118110236227" bottom="0.59055118110236227" header="0.31496062992125984" footer="0.31496062992125984"/>
  <pageSetup paperSize="9" scale="50" fitToWidth="2" fitToHeight="2" orientation="portrait" r:id="rId1"/>
  <headerFooter>
    <oddFooter>&amp;L&amp;"Arial,Fett"SNB vertraulich&amp;C&amp;D&amp;RSeite &amp;P</oddFooter>
  </headerFooter>
  <rowBreaks count="3" manualBreakCount="3">
    <brk id="90" min="1" max="13" man="1"/>
    <brk id="163" min="1" max="13" man="1"/>
    <brk id="229" min="1" max="1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K_x00fc_rzel xmlns="5f0592f7-ddc3-4725-828f-13a4b1adedb7">INP_xlsx</K_x00fc_rzel>
    <Sprache xmlns="5f0592f7-ddc3-4725-828f-13a4b1adedb7">de</Sprache>
    <Sortierung xmlns="5f0592f7-ddc3-4725-828f-13a4b1adedb7">3</Sortierung>
    <ZIP_x0020_Anzeige xmlns="a51d903e-b287-4697-a864-dff44a858ca1">false</ZIP_x0020_Anzeige>
    <Titel xmlns="5f0592f7-ddc3-4725-828f-13a4b1adedb7">Grenzüberschreitende Beteiligungen</Titel>
    <PublikationBis xmlns="5f0592f7-ddc3-4725-828f-13a4b1adedb7" xsi:nil="true"/>
    <In_x0020_Arbeit xmlns="5f0592f7-ddc3-4725-828f-13a4b1adedb7">in Arbeit</In_x0020_Arbeit>
    <Beschreibung xmlns="5f0592f7-ddc3-4725-828f-13a4b1adedb7">Release</Beschreibung>
    <Version0 xmlns="5f0592f7-ddc3-4725-828f-13a4b1adedb7" xsi:nil="true"/>
    <Beschreibung0 xmlns="5f0592f7-ddc3-4725-828f-13a4b1adedb7" xsi:nil="true"/>
    <Beschreibung1 xmlns="5f0592f7-ddc3-4725-828f-13a4b1adedb7">forms</Beschreibung1>
    <PublikationVon xmlns="5f0592f7-ddc3-4725-828f-13a4b1adedb7" xsi:nil="true"/>
    <zuArchivieren xmlns="a51d903e-b287-4697-a864-dff44a858ca1">no</zuArchivieren>
    <G_x00fc_ltigkeitsdatum xmlns="5f0592f7-ddc3-4725-828f-13a4b1adedb7">2023-12-30T23:00:00+00:00</G_x00fc_ltigkeitsdatum>
    <G_x00fc_ltigkeitsdatumBis xmlns="5f0592f7-ddc3-4725-828f-13a4b1adedb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7D2F1A9EF0CD26458704E34F920B1F40" ma:contentTypeVersion="5" ma:contentTypeDescription="Create a new document." ma:contentTypeScope="" ma:versionID="1cde857890c7bab8fb199ec3ebd63598">
  <xsd:schema xmlns:xsd="http://www.w3.org/2001/XMLSchema" xmlns:xs="http://www.w3.org/2001/XMLSchema" xmlns:p="http://schemas.microsoft.com/office/2006/metadata/properties" xmlns:ns2="5f0592f7-ddc3-4725-828f-13a4b1adedb7" xmlns:ns3="a51d903e-b287-4697-a864-dff44a858ca1" targetNamespace="http://schemas.microsoft.com/office/2006/metadata/properties" ma:root="true" ma:fieldsID="3e3c0199e51e5839eec4e66187afcf2e" ns2:_="" ns3:_="">
    <xsd:import namespace="5f0592f7-ddc3-4725-828f-13a4b1adedb7"/>
    <xsd:import namespace="a51d903e-b287-4697-a864-dff44a858ca1"/>
    <xsd:element name="properties">
      <xsd:complexType>
        <xsd:sequence>
          <xsd:element name="documentManagement">
            <xsd:complexType>
              <xsd:all>
                <xsd:element ref="ns2:K_x00fc_rzel" minOccurs="0"/>
                <xsd:element ref="ns2:Titel" minOccurs="0"/>
                <xsd:element ref="ns2:Beschreibung1" minOccurs="0"/>
                <xsd:element ref="ns2:Beschreibung" minOccurs="0"/>
                <xsd:element ref="ns2:Sprache" minOccurs="0"/>
                <xsd:element ref="ns2:G_x00fc_ltigkeitsdatum" minOccurs="0"/>
                <xsd:element ref="ns2:G_x00fc_ltigkeitsdatumBis" minOccurs="0"/>
                <xsd:element ref="ns2:Sortierung" minOccurs="0"/>
                <xsd:element ref="ns2:PublikationVon" minOccurs="0"/>
                <xsd:element ref="ns2:PublikationBis" minOccurs="0"/>
                <xsd:element ref="ns2:Beschreibung0" minOccurs="0"/>
                <xsd:element ref="ns2:Version0" minOccurs="0"/>
                <xsd:element ref="ns2:In_x0020_Arbeit" minOccurs="0"/>
                <xsd:element ref="ns3:zuArchivieren" minOccurs="0"/>
                <xsd:element ref="ns3:ZIP_x0020_Anzei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0592f7-ddc3-4725-828f-13a4b1adedb7" elementFormDefault="qualified">
    <xsd:import namespace="http://schemas.microsoft.com/office/2006/documentManagement/types"/>
    <xsd:import namespace="http://schemas.microsoft.com/office/infopath/2007/PartnerControls"/>
    <xsd:element name="K_x00fc_rzel" ma:index="1" nillable="true" ma:displayName="Kürzel" ma:internalName="K_x00fc_rzel">
      <xsd:simpleType>
        <xsd:restriction base="dms:Text">
          <xsd:maxLength value="255"/>
        </xsd:restriction>
      </xsd:simpleType>
    </xsd:element>
    <xsd:element name="Titel" ma:index="2" nillable="true" ma:displayName="Titel" ma:internalName="Titel">
      <xsd:simpleType>
        <xsd:restriction base="dms:Text">
          <xsd:maxLength value="255"/>
        </xsd:restriction>
      </xsd:simpleType>
    </xsd:element>
    <xsd:element name="Beschreibung1" ma:index="3" nillable="true" ma:displayName="Kategorie" ma:format="Dropdown" ma:indexed="true" ma:internalName="Beschreibung1">
      <xsd:simpleType>
        <xsd:union memberTypes="dms:Text">
          <xsd:simpleType>
            <xsd:restriction base="dms:Choice">
              <xsd:enumeration value="forms"/>
              <xsd:enumeration value="CSV"/>
              <xsd:enumeration value="XML-scheme"/>
              <xsd:enumeration value="XML sample"/>
              <xsd:enumeration value="form title"/>
              <xsd:enumeration value="guidelines"/>
              <xsd:enumeration value="letter"/>
              <xsd:enumeration value="others"/>
              <xsd:enumeration value="regulations"/>
              <xsd:enumeration value="release"/>
              <xsd:enumeration value="validation rules"/>
            </xsd:restriction>
          </xsd:simpleType>
        </xsd:union>
      </xsd:simpleType>
    </xsd:element>
    <xsd:element name="Beschreibung" ma:index="4" nillable="true" ma:displayName="Version/Release" ma:default="Release" ma:format="Dropdown" ma:internalName="Beschreibung">
      <xsd:simpleType>
        <xsd:restriction base="dms:Choice">
          <xsd:enumeration value="Version"/>
          <xsd:enumeration value="no Version available"/>
          <xsd:enumeration value="Release"/>
        </xsd:restriction>
      </xsd:simpleType>
    </xsd:element>
    <xsd:element name="Sprache" ma:index="5" nillable="true" ma:displayName="Sprache" ma:default="de" ma:format="Dropdown" ma:internalName="Sprache">
      <xsd:simpleType>
        <xsd:union memberTypes="dms:Text">
          <xsd:simpleType>
            <xsd:restriction base="dms:Choice">
              <xsd:enumeration value="de"/>
              <xsd:enumeration value="fr"/>
              <xsd:enumeration value="en"/>
            </xsd:restriction>
          </xsd:simpleType>
        </xsd:union>
      </xsd:simpleType>
    </xsd:element>
    <xsd:element name="G_x00fc_ltigkeitsdatum" ma:index="6" nillable="true" ma:displayName="DatumVon" ma:description="Gültigkeitsdatum von" ma:format="DateOnly" ma:internalName="G_x00fc_ltigkeitsdatum" ma:readOnly="false">
      <xsd:simpleType>
        <xsd:restriction base="dms:DateTime"/>
      </xsd:simpleType>
    </xsd:element>
    <xsd:element name="G_x00fc_ltigkeitsdatumBis" ma:index="7" nillable="true" ma:displayName="DatumBis" ma:description="Gültigkeitsdatum bis (leer für unbestimmt)" ma:format="DateOnly" ma:internalName="G_x00fc_ltigkeitsdatumBis">
      <xsd:simpleType>
        <xsd:restriction base="dms:DateTime"/>
      </xsd:simpleType>
    </xsd:element>
    <xsd:element name="Sortierung" ma:index="8" nillable="true" ma:displayName="Sortierung" ma:description="0 = Automatische Sortierung (alphabetisch nach Kürzel)" ma:internalName="Sortierung">
      <xsd:simpleType>
        <xsd:restriction base="dms:Number">
          <xsd:maxInclusive value="9999"/>
          <xsd:minInclusive value="0"/>
        </xsd:restriction>
      </xsd:simpleType>
    </xsd:element>
    <xsd:element name="PublikationVon" ma:index="9" nillable="true" ma:displayName="PublikationVon" ma:description="Bitte nicht editieren. Wird für die Release-Zips automatisch gesetzt bei deren Erstellung." ma:format="DateOnly" ma:internalName="PublikationVon">
      <xsd:simpleType>
        <xsd:restriction base="dms:DateTime"/>
      </xsd:simpleType>
    </xsd:element>
    <xsd:element name="PublikationBis" ma:index="10" nillable="true" ma:displayName="PublikationBis" ma:description="Bitte nicht editieren. Wird für die Release-Zips automatisch gesetzt bei deren Erstellung." ma:format="DateOnly" ma:internalName="PublikationBis">
      <xsd:simpleType>
        <xsd:restriction base="dms:DateTime"/>
      </xsd:simpleType>
    </xsd:element>
    <xsd:element name="Beschreibung0" ma:index="11" nillable="true" ma:displayName="Beschreibung" ma:internalName="Beschreibung0">
      <xsd:simpleType>
        <xsd:restriction base="dms:Note">
          <xsd:maxLength value="255"/>
        </xsd:restriction>
      </xsd:simpleType>
    </xsd:element>
    <xsd:element name="Version0" ma:index="12" nillable="true" ma:displayName="VersionIntern" ma:description="DO NOT enter or change any data. It is used for release zip files internally." ma:indexed="true" ma:internalName="Version0">
      <xsd:simpleType>
        <xsd:restriction base="dms:Text">
          <xsd:maxLength value="255"/>
        </xsd:restriction>
      </xsd:simpleType>
    </xsd:element>
    <xsd:element name="In_x0020_Arbeit" ma:index="22" nillable="true" ma:displayName="Status" ma:default="in Arbeit" ma:format="RadioButtons" ma:internalName="In_x0020_Arbeit">
      <xsd:simpleType>
        <xsd:union memberTypes="dms:Text">
          <xsd:simpleType>
            <xsd:restriction base="dms:Choice">
              <xsd:enumeration value="in Arbeit"/>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a51d903e-b287-4697-a864-dff44a858ca1" elementFormDefault="qualified">
    <xsd:import namespace="http://schemas.microsoft.com/office/2006/documentManagement/types"/>
    <xsd:import namespace="http://schemas.microsoft.com/office/infopath/2007/PartnerControls"/>
    <xsd:element name="zuArchivieren" ma:index="23" nillable="true" ma:displayName="zu archivieren" ma:default="no" ma:format="Dropdown" ma:indexed="true" ma:internalName="zuArchivieren">
      <xsd:simpleType>
        <xsd:restriction base="dms:Choice">
          <xsd:enumeration value="yes"/>
          <xsd:enumeration value="no"/>
        </xsd:restriction>
      </xsd:simpleType>
    </xsd:element>
    <xsd:element name="ZIP_x0020_Anzeige" ma:index="24" nillable="true" ma:displayName="ZIP Anzeige unterdrücken" ma:default="0" ma:internalName="ZIP_x0020_Anzeig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4306F0-3014-4BA7-A926-535321C4E477}">
  <ds:schemaRefs>
    <ds:schemaRef ds:uri="http://schemas.microsoft.com/office/2006/metadata/longProperties"/>
  </ds:schemaRefs>
</ds:datastoreItem>
</file>

<file path=customXml/itemProps2.xml><?xml version="1.0" encoding="utf-8"?>
<ds:datastoreItem xmlns:ds="http://schemas.openxmlformats.org/officeDocument/2006/customXml" ds:itemID="{78FE469B-1B47-48AB-AF85-D0CA02036027}">
  <ds:schemaRefs>
    <ds:schemaRef ds:uri="http://www.w3.org/XML/1998/namespace"/>
    <ds:schemaRef ds:uri="http://schemas.microsoft.com/office/2006/documentManagement/types"/>
    <ds:schemaRef ds:uri="ef2e210c-1bc5-4a6f-9b90-09f0dd7cbb30"/>
    <ds:schemaRef ds:uri="http://purl.org/dc/dcmitype/"/>
    <ds:schemaRef ds:uri="http://schemas.microsoft.com/sharepoint/v3"/>
    <ds:schemaRef ds:uri="http://purl.org/dc/terms/"/>
    <ds:schemaRef ds:uri="http://schemas.openxmlformats.org/package/2006/metadata/core-properties"/>
    <ds:schemaRef ds:uri="http://purl.org/dc/elements/1.1/"/>
    <ds:schemaRef ds:uri="http://schemas.microsoft.com/office/infopath/2007/PartnerControls"/>
    <ds:schemaRef ds:uri="http://schemas.microsoft.com/sharepoint/v4"/>
    <ds:schemaRef ds:uri="http://schemas.microsoft.com/office/2006/metadata/properties"/>
  </ds:schemaRefs>
</ds:datastoreItem>
</file>

<file path=customXml/itemProps3.xml><?xml version="1.0" encoding="utf-8"?>
<ds:datastoreItem xmlns:ds="http://schemas.openxmlformats.org/officeDocument/2006/customXml" ds:itemID="{D2CA7D9E-8980-4043-A204-61517DF76EEF}">
  <ds:schemaRefs>
    <ds:schemaRef ds:uri="http://schemas.microsoft.com/sharepoint/v3/contenttype/forms"/>
  </ds:schemaRefs>
</ds:datastoreItem>
</file>

<file path=customXml/itemProps4.xml><?xml version="1.0" encoding="utf-8"?>
<ds:datastoreItem xmlns:ds="http://schemas.openxmlformats.org/officeDocument/2006/customXml" ds:itemID="{8DC00298-85A4-4FA0-ABC7-1A84F1CCF737}"/>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175</vt:i4>
      </vt:variant>
    </vt:vector>
  </HeadingPairs>
  <TitlesOfParts>
    <vt:vector size="190" baseType="lpstr">
      <vt:lpstr>Instructions</vt:lpstr>
      <vt:lpstr>Start</vt:lpstr>
      <vt:lpstr>Metadata</vt:lpstr>
      <vt:lpstr>Overview</vt:lpstr>
      <vt:lpstr>INP05.MELD</vt:lpstr>
      <vt:lpstr>INP10.MELD</vt:lpstr>
      <vt:lpstr>INP20.MELD</vt:lpstr>
      <vt:lpstr>INP30.MELD</vt:lpstr>
      <vt:lpstr>INP40.MELD</vt:lpstr>
      <vt:lpstr>INP50.MELD</vt:lpstr>
      <vt:lpstr>INP60.MELD</vt:lpstr>
      <vt:lpstr>Notes</vt:lpstr>
      <vt:lpstr>CNTR_List2</vt:lpstr>
      <vt:lpstr>CNTR_List</vt:lpstr>
      <vt:lpstr>BRNCH_Codes</vt:lpstr>
      <vt:lpstr>CNTR_AE</vt:lpstr>
      <vt:lpstr>CNTR_AO</vt:lpstr>
      <vt:lpstr>CNTR_CD</vt:lpstr>
      <vt:lpstr>CNTR_Code_WCHFL</vt:lpstr>
      <vt:lpstr>CNTR_Code_WoutCHFL</vt:lpstr>
      <vt:lpstr>CNTR_DE</vt:lpstr>
      <vt:lpstr>CNTR_EC</vt:lpstr>
      <vt:lpstr>CNTR_ES</vt:lpstr>
      <vt:lpstr>CNTR_FI</vt:lpstr>
      <vt:lpstr>CNTR_FM</vt:lpstr>
      <vt:lpstr>CNTR_FR</vt:lpstr>
      <vt:lpstr>CNTR_GB</vt:lpstr>
      <vt:lpstr>CNTR_GD</vt:lpstr>
      <vt:lpstr>CNTR_HN</vt:lpstr>
      <vt:lpstr>CNTR_IN</vt:lpstr>
      <vt:lpstr>CNTR_IO</vt:lpstr>
      <vt:lpstr>CNTR_IT</vt:lpstr>
      <vt:lpstr>CNTR_KM</vt:lpstr>
      <vt:lpstr>CNTR_Laender</vt:lpstr>
      <vt:lpstr>CNTR_MA</vt:lpstr>
      <vt:lpstr>CNTR_Metadata</vt:lpstr>
      <vt:lpstr>CNTR_MP</vt:lpstr>
      <vt:lpstr>CNTR_MT</vt:lpstr>
      <vt:lpstr>CNTR_MU</vt:lpstr>
      <vt:lpstr>CNTR_MY</vt:lpstr>
      <vt:lpstr>CNTR_Name</vt:lpstr>
      <vt:lpstr>CNTR_Name_2</vt:lpstr>
      <vt:lpstr>CNTR_NC</vt:lpstr>
      <vt:lpstr>CNTR_NI</vt:lpstr>
      <vt:lpstr>CNTR_NO</vt:lpstr>
      <vt:lpstr>CNTR_NZ</vt:lpstr>
      <vt:lpstr>CNTR_OM</vt:lpstr>
      <vt:lpstr>CNTR_PA</vt:lpstr>
      <vt:lpstr>CNTR_PF</vt:lpstr>
      <vt:lpstr>CNTR_PG</vt:lpstr>
      <vt:lpstr>CNTR_PN</vt:lpstr>
      <vt:lpstr>CNTR_PS</vt:lpstr>
      <vt:lpstr>CNTR_PT</vt:lpstr>
      <vt:lpstr>CNTR_SB</vt:lpstr>
      <vt:lpstr>CNTR_SC</vt:lpstr>
      <vt:lpstr>CNTR_SH</vt:lpstr>
      <vt:lpstr>CNTR_SX</vt:lpstr>
      <vt:lpstr>CNTR_Table</vt:lpstr>
      <vt:lpstr>CNTR_List2!CNTR_Table_2</vt:lpstr>
      <vt:lpstr>CNTR_TF</vt:lpstr>
      <vt:lpstr>CNTR_TL</vt:lpstr>
      <vt:lpstr>CNTR_TW</vt:lpstr>
      <vt:lpstr>CNTR_TZ</vt:lpstr>
      <vt:lpstr>CNTR_UM</vt:lpstr>
      <vt:lpstr>CNTR_US</vt:lpstr>
      <vt:lpstr>CNTR_VC</vt:lpstr>
      <vt:lpstr>CNTR_WF</vt:lpstr>
      <vt:lpstr>CNTR_YE</vt:lpstr>
      <vt:lpstr>COMPLEX_INP10</vt:lpstr>
      <vt:lpstr>COMPLEX_INP20</vt:lpstr>
      <vt:lpstr>COMPLEX_INP30</vt:lpstr>
      <vt:lpstr>BRNCH_Codes!Druckbereich</vt:lpstr>
      <vt:lpstr>CNTR_List!Druckbereich</vt:lpstr>
      <vt:lpstr>INP05.MELD!Druckbereich</vt:lpstr>
      <vt:lpstr>INP10.MELD!Druckbereich</vt:lpstr>
      <vt:lpstr>INP20.MELD!Druckbereich</vt:lpstr>
      <vt:lpstr>INP30.MELD!Druckbereich</vt:lpstr>
      <vt:lpstr>INP40.MELD!Druckbereich</vt:lpstr>
      <vt:lpstr>INP50.MELD!Druckbereich</vt:lpstr>
      <vt:lpstr>INP60.MELD!Druckbereich</vt:lpstr>
      <vt:lpstr>Instructions!Druckbereich</vt:lpstr>
      <vt:lpstr>Metadata!Druckbereich</vt:lpstr>
      <vt:lpstr>Notes!Druckbereich</vt:lpstr>
      <vt:lpstr>Overview!Druckbereich</vt:lpstr>
      <vt:lpstr>Start!Druckbereich</vt:lpstr>
      <vt:lpstr>BRNCH_Codes!Drucktitel</vt:lpstr>
      <vt:lpstr>CNTR_List!Drucktitel</vt:lpstr>
      <vt:lpstr>INP10.MELD!Drucktitel</vt:lpstr>
      <vt:lpstr>INP20.MELD!Drucktitel</vt:lpstr>
      <vt:lpstr>INP30.MELD!Drucktitel</vt:lpstr>
      <vt:lpstr>INP40.MELD!Drucktitel</vt:lpstr>
      <vt:lpstr>INP50.MELD!Drucktitel</vt:lpstr>
      <vt:lpstr>INP60.MELD!Drucktitel</vt:lpstr>
      <vt:lpstr>Instructions!Drucktitel</vt:lpstr>
      <vt:lpstr>Metadata!Drucktitel</vt:lpstr>
      <vt:lpstr>Overview!Drucktitel</vt:lpstr>
      <vt:lpstr>Start!Drucktitel</vt:lpstr>
      <vt:lpstr>Form_List</vt:lpstr>
      <vt:lpstr>Grunddaten_1</vt:lpstr>
      <vt:lpstr>Grunddaten_2</vt:lpstr>
      <vt:lpstr>Grunddaten_2.1</vt:lpstr>
      <vt:lpstr>Grunddaten_2.2</vt:lpstr>
      <vt:lpstr>Grunddaten_2.3</vt:lpstr>
      <vt:lpstr>Grunddaten_2.4</vt:lpstr>
      <vt:lpstr>Grunddaten_2.5</vt:lpstr>
      <vt:lpstr>List_branches</vt:lpstr>
      <vt:lpstr>Manual_1</vt:lpstr>
      <vt:lpstr>Manual_2</vt:lpstr>
      <vt:lpstr>Manual_3</vt:lpstr>
      <vt:lpstr>Manual_4</vt:lpstr>
      <vt:lpstr>Manual_5</vt:lpstr>
      <vt:lpstr>Manual_6</vt:lpstr>
      <vt:lpstr>Manual_7</vt:lpstr>
      <vt:lpstr>Note_1</vt:lpstr>
      <vt:lpstr>Note_10.1</vt:lpstr>
      <vt:lpstr>Note_10.1_Form</vt:lpstr>
      <vt:lpstr>Note_10.2</vt:lpstr>
      <vt:lpstr>Note_10.2_Form</vt:lpstr>
      <vt:lpstr>Note_10.3</vt:lpstr>
      <vt:lpstr>Note_10.3_Form</vt:lpstr>
      <vt:lpstr>Note_2</vt:lpstr>
      <vt:lpstr>Note_2.1</vt:lpstr>
      <vt:lpstr>Note_2.2</vt:lpstr>
      <vt:lpstr>Note_2.3</vt:lpstr>
      <vt:lpstr>Note_2.4</vt:lpstr>
      <vt:lpstr>Note_2.5</vt:lpstr>
      <vt:lpstr>Note_3</vt:lpstr>
      <vt:lpstr>Note_4</vt:lpstr>
      <vt:lpstr>Note_4.1</vt:lpstr>
      <vt:lpstr>Note_4.1_Form</vt:lpstr>
      <vt:lpstr>Note_4.2</vt:lpstr>
      <vt:lpstr>Note_4.2_Form</vt:lpstr>
      <vt:lpstr>Note_4.3</vt:lpstr>
      <vt:lpstr>Note_4.3_Form</vt:lpstr>
      <vt:lpstr>Note_4.4</vt:lpstr>
      <vt:lpstr>Note_4.4_Form</vt:lpstr>
      <vt:lpstr>Note_4.7</vt:lpstr>
      <vt:lpstr>Note_4.7_Form</vt:lpstr>
      <vt:lpstr>Note_5</vt:lpstr>
      <vt:lpstr>Note_5.1</vt:lpstr>
      <vt:lpstr>Note_5.1_Form</vt:lpstr>
      <vt:lpstr>Note_5.2</vt:lpstr>
      <vt:lpstr>Note_5.2_Form</vt:lpstr>
      <vt:lpstr>Note_5.3</vt:lpstr>
      <vt:lpstr>Note_5.3_Form</vt:lpstr>
      <vt:lpstr>Note_5_Form</vt:lpstr>
      <vt:lpstr>Note_6.1</vt:lpstr>
      <vt:lpstr>Note_6.1_Form</vt:lpstr>
      <vt:lpstr>Note_6.2</vt:lpstr>
      <vt:lpstr>Note_6.2_Form</vt:lpstr>
      <vt:lpstr>Note_7.</vt:lpstr>
      <vt:lpstr>Note_7._Form</vt:lpstr>
      <vt:lpstr>Note_7.1</vt:lpstr>
      <vt:lpstr>Note_7.1_6_Form</vt:lpstr>
      <vt:lpstr>Note_7.2</vt:lpstr>
      <vt:lpstr>Note_7.2_6_Form</vt:lpstr>
      <vt:lpstr>Note_7.3</vt:lpstr>
      <vt:lpstr>Note_7.3_Form</vt:lpstr>
      <vt:lpstr>Note_7.4</vt:lpstr>
      <vt:lpstr>Note_7.4_Form</vt:lpstr>
      <vt:lpstr>Note_7.5</vt:lpstr>
      <vt:lpstr>Note_7.5_Form</vt:lpstr>
      <vt:lpstr>Note_7.6</vt:lpstr>
      <vt:lpstr>Note_8.</vt:lpstr>
      <vt:lpstr>Note_8._Form</vt:lpstr>
      <vt:lpstr>Note_9.</vt:lpstr>
      <vt:lpstr>Note_9._Form</vt:lpstr>
      <vt:lpstr>Note_9.4_Form</vt:lpstr>
      <vt:lpstr>Note_9.5</vt:lpstr>
      <vt:lpstr>Note_9.5_Form</vt:lpstr>
      <vt:lpstr>Note_9.6</vt:lpstr>
      <vt:lpstr>Note_9.6_Form</vt:lpstr>
      <vt:lpstr>Note_9.7</vt:lpstr>
      <vt:lpstr>Note_9.7_Form</vt:lpstr>
      <vt:lpstr>Note_9.8</vt:lpstr>
      <vt:lpstr>Note_9.8_Form</vt:lpstr>
      <vt:lpstr>Note_9.9</vt:lpstr>
      <vt:lpstr>Note_9.9_Form</vt:lpstr>
      <vt:lpstr>P_Subtitle</vt:lpstr>
      <vt:lpstr>P_Title</vt:lpstr>
      <vt:lpstr>Question_1.2</vt:lpstr>
      <vt:lpstr>Question_1.3</vt:lpstr>
      <vt:lpstr>Question_A1</vt:lpstr>
      <vt:lpstr>Question_A2</vt:lpstr>
      <vt:lpstr>Question_B1</vt:lpstr>
      <vt:lpstr>Question_B2</vt:lpstr>
      <vt:lpstr>Question_B3</vt:lpstr>
      <vt:lpstr>Question_B4</vt:lpstr>
      <vt:lpstr>Question_B5</vt:lpstr>
      <vt:lpstr>TRUEFALSE_Value</vt:lpstr>
    </vt:vector>
  </TitlesOfParts>
  <Company>SNB BNS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Grenzüberschreitende Beteiligungen</dc:title>
  <dc:subject>Erhebungsmittel</dc:subject>
  <dc:creator>SNB BNS</dc:creator>
  <cp:keywords>SNB, BNS, Statistiken, Erhebungen, Erhebungsmittel</cp:keywords>
  <cp:lastModifiedBy>Gruss Roland</cp:lastModifiedBy>
  <cp:lastPrinted>2020-08-21T11:49:55Z</cp:lastPrinted>
  <dcterms:created xsi:type="dcterms:W3CDTF">2009-03-10T09:02:56Z</dcterms:created>
  <dcterms:modified xsi:type="dcterms:W3CDTF">2024-04-16T10:14:46Z</dcterms:modified>
  <cp:category>Erhebungsmittel</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4064800</vt:r8>
  </property>
  <property fmtid="{D5CDD505-2E9C-101B-9397-08002B2CF9AE}" pid="3" name="ContentTypeId">
    <vt:lpwstr>0x0101007D2F1A9EF0CD26458704E34F920B1F40</vt:lpwstr>
  </property>
  <property fmtid="{D5CDD505-2E9C-101B-9397-08002B2CF9AE}" pid="4" name="Titel">
    <vt:lpwstr>Grenzüberschreitende Beteiligungen</vt:lpwstr>
  </property>
</Properties>
</file>