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nb.ch\daten\appsdata\PRIMA\Entwicklung Excel-EHM mit externen Referenzen\PC_Basel3(3.0)\Erhebungsmitteldokumente\"/>
    </mc:Choice>
  </mc:AlternateContent>
  <bookViews>
    <workbookView xWindow="120" yWindow="165" windowWidth="10560" windowHeight="11250"/>
  </bookViews>
  <sheets>
    <sheet name="Delivery note" sheetId="7" r:id="rId1"/>
    <sheet name="C_CRSEC.MELD" sheetId="13" r:id="rId2"/>
    <sheet name="C_OPR.MELD" sheetId="3" r:id="rId3"/>
    <sheet name="C_SETT.MELD" sheetId="5" r:id="rId4"/>
    <sheet name="C_CVA.MELD" sheetId="12" r:id="rId5"/>
  </sheets>
  <definedNames>
    <definedName name="_xlnm.Print_Area" localSheetId="1">'C_CRSEC.MELD'!$A$1:$U$46</definedName>
    <definedName name="_xlnm.Print_Area" localSheetId="4">'C_CVA.MELD'!$A$1:$K$24</definedName>
    <definedName name="_xlnm.Print_Area" localSheetId="2">'C_OPR.MELD'!$A$1:$K$32</definedName>
    <definedName name="_xlnm.Print_Area" localSheetId="3">'C_SETT.MELD'!$A$1:$K$18</definedName>
    <definedName name="_xlnm.Print_Area" localSheetId="0">'Delivery note'!$A$1:$H$45</definedName>
    <definedName name="P_Subtitle">'Delivery note'!$B$7</definedName>
    <definedName name="P_Title">'Delivery note'!$B$8</definedName>
  </definedNames>
  <calcPr calcId="162913"/>
</workbook>
</file>

<file path=xl/calcChain.xml><?xml version="1.0" encoding="utf-8"?>
<calcChain xmlns="http://schemas.openxmlformats.org/spreadsheetml/2006/main">
  <c r="T56" i="13" l="1"/>
  <c r="S56" i="13"/>
  <c r="R56" i="13"/>
  <c r="Q56" i="13"/>
  <c r="P56" i="13"/>
  <c r="O56" i="13"/>
  <c r="N56" i="13"/>
  <c r="M56" i="13"/>
  <c r="L56" i="13"/>
  <c r="K56" i="13"/>
  <c r="J56" i="13"/>
  <c r="I56" i="13"/>
  <c r="H56" i="13"/>
  <c r="G56" i="13"/>
  <c r="F56" i="13"/>
  <c r="E56" i="13"/>
  <c r="D56" i="13"/>
  <c r="T55" i="13"/>
  <c r="S55" i="13"/>
  <c r="R55" i="13"/>
  <c r="Q55" i="13"/>
  <c r="P55" i="13"/>
  <c r="O55" i="13"/>
  <c r="N55" i="13"/>
  <c r="M55" i="13"/>
  <c r="L55" i="13"/>
  <c r="K55" i="13"/>
  <c r="J55" i="13"/>
  <c r="I55" i="13"/>
  <c r="H55" i="13"/>
  <c r="G55" i="13"/>
  <c r="F55" i="13"/>
  <c r="E55" i="13"/>
  <c r="D55" i="13"/>
  <c r="T52" i="13"/>
  <c r="S52" i="13"/>
  <c r="R52" i="13"/>
  <c r="Q52" i="13"/>
  <c r="P52" i="13"/>
  <c r="O52" i="13"/>
  <c r="N52" i="13"/>
  <c r="M52" i="13"/>
  <c r="L52" i="13"/>
  <c r="K52" i="13"/>
  <c r="J52" i="13"/>
  <c r="I52" i="13"/>
  <c r="H52" i="13"/>
  <c r="G52" i="13"/>
  <c r="F52" i="13"/>
  <c r="E52" i="13"/>
  <c r="D52" i="13"/>
  <c r="T51" i="13"/>
  <c r="S51" i="13"/>
  <c r="R51" i="13"/>
  <c r="Q51" i="13"/>
  <c r="P51" i="13"/>
  <c r="O51" i="13"/>
  <c r="N51" i="13"/>
  <c r="M51" i="13"/>
  <c r="L51" i="13"/>
  <c r="K51" i="13"/>
  <c r="J51" i="13"/>
  <c r="I51" i="13"/>
  <c r="H51" i="13"/>
  <c r="G51" i="13"/>
  <c r="F51" i="13"/>
  <c r="E51" i="13"/>
  <c r="D51" i="13"/>
  <c r="E11" i="13" l="1"/>
  <c r="F11" i="13"/>
  <c r="G11" i="13"/>
  <c r="H11" i="13"/>
  <c r="I11" i="13"/>
  <c r="J11" i="13"/>
  <c r="K11" i="13"/>
  <c r="L11" i="13"/>
  <c r="M11" i="13"/>
  <c r="N11" i="13"/>
  <c r="O11" i="13"/>
  <c r="P11" i="13"/>
  <c r="Q11" i="13"/>
  <c r="R11" i="13"/>
  <c r="S11" i="13"/>
  <c r="T11" i="13"/>
  <c r="D11" i="13"/>
  <c r="T3" i="13" l="1"/>
  <c r="T2" i="13"/>
  <c r="D65" i="13" l="1"/>
  <c r="D62" i="13"/>
  <c r="D66" i="13"/>
  <c r="B46" i="13"/>
  <c r="T42" i="13"/>
  <c r="S42" i="13"/>
  <c r="R42" i="13"/>
  <c r="Q42" i="13"/>
  <c r="P42" i="13"/>
  <c r="O42" i="13"/>
  <c r="N42" i="13"/>
  <c r="N38" i="13" s="1"/>
  <c r="M42" i="13"/>
  <c r="L42" i="13"/>
  <c r="K42" i="13"/>
  <c r="J42" i="13"/>
  <c r="J38" i="13" s="1"/>
  <c r="I42" i="13"/>
  <c r="H42" i="13"/>
  <c r="G42" i="13"/>
  <c r="F42" i="13"/>
  <c r="E42" i="13"/>
  <c r="D42" i="13"/>
  <c r="T39" i="13"/>
  <c r="T38" i="13" s="1"/>
  <c r="S39" i="13"/>
  <c r="R39" i="13"/>
  <c r="Q39" i="13"/>
  <c r="Q38" i="13" s="1"/>
  <c r="Q28" i="13" s="1"/>
  <c r="P39" i="13"/>
  <c r="P38" i="13" s="1"/>
  <c r="O39" i="13"/>
  <c r="O38" i="13" s="1"/>
  <c r="N39" i="13"/>
  <c r="M39" i="13"/>
  <c r="L39" i="13"/>
  <c r="L38" i="13" s="1"/>
  <c r="K39" i="13"/>
  <c r="J39" i="13"/>
  <c r="I39" i="13"/>
  <c r="H39" i="13"/>
  <c r="H38" i="13" s="1"/>
  <c r="G39" i="13"/>
  <c r="G38" i="13" s="1"/>
  <c r="F39" i="13"/>
  <c r="E39" i="13"/>
  <c r="E38" i="13" s="1"/>
  <c r="D39" i="13"/>
  <c r="D38" i="13" s="1"/>
  <c r="R38" i="13"/>
  <c r="M38" i="13"/>
  <c r="I38" i="13"/>
  <c r="F38" i="13"/>
  <c r="T35" i="13"/>
  <c r="S35" i="13"/>
  <c r="R35" i="13"/>
  <c r="R29" i="13" s="1"/>
  <c r="R28" i="13" s="1"/>
  <c r="Q35" i="13"/>
  <c r="P35" i="13"/>
  <c r="O35" i="13"/>
  <c r="N35" i="13"/>
  <c r="N29" i="13" s="1"/>
  <c r="M35" i="13"/>
  <c r="L35" i="13"/>
  <c r="K35" i="13"/>
  <c r="J35" i="13"/>
  <c r="J29" i="13" s="1"/>
  <c r="J28" i="13" s="1"/>
  <c r="I35" i="13"/>
  <c r="H35" i="13"/>
  <c r="G35" i="13"/>
  <c r="F35" i="13"/>
  <c r="F29" i="13" s="1"/>
  <c r="F28" i="13" s="1"/>
  <c r="E35" i="13"/>
  <c r="D35" i="13"/>
  <c r="T30" i="13"/>
  <c r="S30" i="13"/>
  <c r="S29" i="13" s="1"/>
  <c r="R30" i="13"/>
  <c r="Q30" i="13"/>
  <c r="P30" i="13"/>
  <c r="O30" i="13"/>
  <c r="O29" i="13" s="1"/>
  <c r="N30" i="13"/>
  <c r="M30" i="13"/>
  <c r="L30" i="13"/>
  <c r="L29" i="13" s="1"/>
  <c r="K30" i="13"/>
  <c r="K29" i="13" s="1"/>
  <c r="J30" i="13"/>
  <c r="I30" i="13"/>
  <c r="H30" i="13"/>
  <c r="G30" i="13"/>
  <c r="G29" i="13" s="1"/>
  <c r="F30" i="13"/>
  <c r="E30" i="13"/>
  <c r="E29" i="13" s="1"/>
  <c r="D30" i="13"/>
  <c r="D29" i="13" s="1"/>
  <c r="T29" i="13"/>
  <c r="Q29" i="13"/>
  <c r="P29" i="13"/>
  <c r="P28" i="13" s="1"/>
  <c r="M29" i="13"/>
  <c r="I29" i="13"/>
  <c r="I28" i="13" s="1"/>
  <c r="H29" i="13"/>
  <c r="H28" i="13" s="1"/>
  <c r="T25" i="13"/>
  <c r="S25" i="13"/>
  <c r="R25" i="13"/>
  <c r="Q25" i="13"/>
  <c r="P25" i="13"/>
  <c r="O25" i="13"/>
  <c r="N25" i="13"/>
  <c r="M25" i="13"/>
  <c r="L25" i="13"/>
  <c r="K25" i="13"/>
  <c r="J25" i="13"/>
  <c r="I25" i="13"/>
  <c r="H25" i="13"/>
  <c r="G25" i="13"/>
  <c r="F25" i="13"/>
  <c r="E25" i="13"/>
  <c r="D25" i="13"/>
  <c r="T22" i="13"/>
  <c r="T21" i="13" s="1"/>
  <c r="S22" i="13"/>
  <c r="R22" i="13"/>
  <c r="Q22" i="13"/>
  <c r="Q21" i="13" s="1"/>
  <c r="P22" i="13"/>
  <c r="P21" i="13" s="1"/>
  <c r="O22" i="13"/>
  <c r="N22" i="13"/>
  <c r="M22" i="13"/>
  <c r="M21" i="13" s="1"/>
  <c r="L22" i="13"/>
  <c r="L21" i="13" s="1"/>
  <c r="K22" i="13"/>
  <c r="J22" i="13"/>
  <c r="I22" i="13"/>
  <c r="H22" i="13"/>
  <c r="G22" i="13"/>
  <c r="F22" i="13"/>
  <c r="F21" i="13" s="1"/>
  <c r="E22" i="13"/>
  <c r="E21" i="13" s="1"/>
  <c r="D22" i="13"/>
  <c r="D21" i="13" s="1"/>
  <c r="N21" i="13"/>
  <c r="I21" i="13"/>
  <c r="H21" i="13"/>
  <c r="T18" i="13"/>
  <c r="T12" i="13" s="1"/>
  <c r="S18" i="13"/>
  <c r="R18" i="13"/>
  <c r="Q18" i="13"/>
  <c r="P18" i="13"/>
  <c r="P12" i="13" s="1"/>
  <c r="O18" i="13"/>
  <c r="N18" i="13"/>
  <c r="M18" i="13"/>
  <c r="L18" i="13"/>
  <c r="L12" i="13" s="1"/>
  <c r="K18" i="13"/>
  <c r="J18" i="13"/>
  <c r="I18" i="13"/>
  <c r="H18" i="13"/>
  <c r="H12" i="13" s="1"/>
  <c r="G18" i="13"/>
  <c r="F18" i="13"/>
  <c r="E18" i="13"/>
  <c r="D18" i="13"/>
  <c r="T13" i="13"/>
  <c r="S13" i="13"/>
  <c r="R13" i="13"/>
  <c r="R12" i="13" s="1"/>
  <c r="Q13" i="13"/>
  <c r="P13" i="13"/>
  <c r="O13" i="13"/>
  <c r="N13" i="13"/>
  <c r="N12" i="13" s="1"/>
  <c r="M13" i="13"/>
  <c r="L13" i="13"/>
  <c r="K13" i="13"/>
  <c r="J13" i="13"/>
  <c r="J12" i="13" s="1"/>
  <c r="I13" i="13"/>
  <c r="I12" i="13" s="1"/>
  <c r="H13" i="13"/>
  <c r="G13" i="13"/>
  <c r="F13" i="13"/>
  <c r="F12" i="13" s="1"/>
  <c r="E13" i="13"/>
  <c r="D13" i="13"/>
  <c r="S12" i="13"/>
  <c r="Q12" i="13"/>
  <c r="O12" i="13"/>
  <c r="K12" i="13"/>
  <c r="G12" i="13"/>
  <c r="D12" i="13"/>
  <c r="D63" i="13"/>
  <c r="D61" i="13"/>
  <c r="E28" i="13" l="1"/>
  <c r="N28" i="13"/>
  <c r="M28" i="13"/>
  <c r="K38" i="13"/>
  <c r="S38" i="13"/>
  <c r="G28" i="13"/>
  <c r="O28" i="13"/>
  <c r="M12" i="13"/>
  <c r="G21" i="13"/>
  <c r="K21" i="13"/>
  <c r="O21" i="13"/>
  <c r="S21" i="13"/>
  <c r="J21" i="13"/>
  <c r="R21" i="13"/>
  <c r="D67" i="13"/>
  <c r="E22" i="7" s="1"/>
  <c r="E27" i="7" s="1"/>
  <c r="E12" i="13"/>
  <c r="D22" i="7"/>
  <c r="D28" i="13"/>
  <c r="T28" i="13"/>
  <c r="K28" i="13"/>
  <c r="S28" i="13"/>
  <c r="L28" i="13"/>
  <c r="N22" i="12"/>
  <c r="M22" i="12"/>
  <c r="N20" i="12"/>
  <c r="M20" i="12"/>
  <c r="N18" i="12"/>
  <c r="M18" i="12"/>
  <c r="M14" i="12"/>
  <c r="B33" i="7"/>
  <c r="J12" i="12"/>
  <c r="N12" i="12" s="1"/>
  <c r="I12" i="12"/>
  <c r="M15" i="12" s="1"/>
  <c r="B33" i="12"/>
  <c r="D30" i="12"/>
  <c r="D27" i="12"/>
  <c r="B24" i="12"/>
  <c r="J3" i="12"/>
  <c r="D28" i="12" s="1"/>
  <c r="J2" i="12"/>
  <c r="D26" i="12" s="1"/>
  <c r="H37" i="7"/>
  <c r="H36" i="7" s="1"/>
  <c r="B29" i="3"/>
  <c r="B18" i="5"/>
  <c r="J3" i="5"/>
  <c r="D22" i="5" s="1"/>
  <c r="J3" i="3"/>
  <c r="D38" i="3" s="1"/>
  <c r="J2" i="5"/>
  <c r="D20" i="5" s="1"/>
  <c r="J2" i="3"/>
  <c r="D36" i="3" s="1"/>
  <c r="J13" i="5"/>
  <c r="N13" i="5" s="1"/>
  <c r="J14" i="5"/>
  <c r="N14" i="5" s="1"/>
  <c r="J15" i="5"/>
  <c r="N15" i="5" s="1"/>
  <c r="J16" i="5"/>
  <c r="N16" i="5" s="1"/>
  <c r="M16" i="5"/>
  <c r="M15" i="5"/>
  <c r="M14" i="5"/>
  <c r="M13" i="5"/>
  <c r="I12" i="5"/>
  <c r="M12" i="5" s="1"/>
  <c r="D21" i="5"/>
  <c r="G14" i="3"/>
  <c r="M14" i="3" s="1"/>
  <c r="G16" i="3"/>
  <c r="M16" i="3" s="1"/>
  <c r="M27" i="3"/>
  <c r="D24" i="5"/>
  <c r="B27" i="5"/>
  <c r="H27" i="3"/>
  <c r="N27" i="3" s="1"/>
  <c r="D37" i="3"/>
  <c r="D40" i="3"/>
  <c r="F22" i="7" l="1"/>
  <c r="H27" i="7" s="1"/>
  <c r="M16" i="12"/>
  <c r="I26" i="12"/>
  <c r="N16" i="12"/>
  <c r="J26" i="12"/>
  <c r="H35" i="7"/>
  <c r="N13" i="12"/>
  <c r="J12" i="5"/>
  <c r="N12" i="5" s="1"/>
  <c r="D25" i="5" s="1"/>
  <c r="D24" i="7" s="1"/>
  <c r="M12" i="12"/>
  <c r="D31" i="12" s="1"/>
  <c r="D25" i="7" s="1"/>
  <c r="N14" i="12"/>
  <c r="L16" i="3"/>
  <c r="D41" i="3" s="1"/>
  <c r="D23" i="7" s="1"/>
  <c r="N15" i="12"/>
  <c r="D27" i="7" l="1"/>
  <c r="B27" i="7" s="1"/>
</calcChain>
</file>

<file path=xl/sharedStrings.xml><?xml version="1.0" encoding="utf-8"?>
<sst xmlns="http://schemas.openxmlformats.org/spreadsheetml/2006/main" count="270" uniqueCount="196">
  <si>
    <t>XXXXXX</t>
  </si>
  <si>
    <t>Form</t>
  </si>
  <si>
    <t>Operational risks</t>
  </si>
  <si>
    <t>(in thousands of CHF)</t>
  </si>
  <si>
    <t>Gross income</t>
  </si>
  <si>
    <t xml:space="preserve">Capital </t>
  </si>
  <si>
    <t>AMA memorandum items to be reported if applicable</t>
  </si>
  <si>
    <t>requirements</t>
  </si>
  <si>
    <t>Year 3</t>
  </si>
  <si>
    <t>Year 2</t>
  </si>
  <si>
    <t>Capital</t>
  </si>
  <si>
    <t xml:space="preserve">Alleviation capital </t>
  </si>
  <si>
    <t>Alleviation</t>
  </si>
  <si>
    <t xml:space="preserve">requirements </t>
  </si>
  <si>
    <t>requirements due</t>
  </si>
  <si>
    <t xml:space="preserve">of capital </t>
  </si>
  <si>
    <t>before alleviation
due to expected
loss and
insurance
(col. 04+06+07)</t>
  </si>
  <si>
    <t>to the expected
loss</t>
  </si>
  <si>
    <t>requirements
due to insurance</t>
  </si>
  <si>
    <t>Total banking activities subject to basic
indicator approach (BIA)</t>
  </si>
  <si>
    <t>Total banking activities subject to
standardised (SA) approach</t>
  </si>
  <si>
    <t>Subject to SA</t>
  </si>
  <si>
    <t>Corporate finance (CF)</t>
  </si>
  <si>
    <t>Trading and sales (TS)</t>
  </si>
  <si>
    <t>Retail banking (RB)</t>
  </si>
  <si>
    <t>Commercial banking (CB)</t>
  </si>
  <si>
    <t>Payment and settlement (PS)</t>
  </si>
  <si>
    <t>Agency services (AS)</t>
  </si>
  <si>
    <t>Asset management (AM)</t>
  </si>
  <si>
    <t>Retail brokerage (RBr)</t>
  </si>
  <si>
    <t>in Operational Risk Circular margin no. 108–114.</t>
  </si>
  <si>
    <t>col. 01</t>
  </si>
  <si>
    <t>col. 02</t>
  </si>
  <si>
    <t>$fid</t>
  </si>
  <si>
    <t>Settlement risk</t>
  </si>
  <si>
    <t>Price difference exposure
due to unsettled
transactions</t>
  </si>
  <si>
    <t>Capital requirements</t>
  </si>
  <si>
    <t>Total unsettled transactions, of which</t>
  </si>
  <si>
    <t>Transactions unsettled between 5 and 15 days</t>
  </si>
  <si>
    <t>Transactions unsettled between 16 and 30 days</t>
  </si>
  <si>
    <t>Transactions unsettled between 31 and 45 days</t>
  </si>
  <si>
    <t>Transactions unsettled for 46 days and more</t>
  </si>
  <si>
    <t>col. 03</t>
  </si>
  <si>
    <t>col. 04</t>
  </si>
  <si>
    <t>col. 05</t>
  </si>
  <si>
    <t>col. 06</t>
  </si>
  <si>
    <t>col. 07</t>
  </si>
  <si>
    <t>col.01 &gt;= 0</t>
  </si>
  <si>
    <t>col.02 &gt;= 0</t>
  </si>
  <si>
    <t>Information on the gross income for activities subject to AMA calculations will be provided in the case of combined use of different methodologies as indicated</t>
  </si>
  <si>
    <t>col.04 &gt;= 0</t>
  </si>
  <si>
    <t>col.05 to col.07 &gt;=0</t>
  </si>
  <si>
    <t>Last Year</t>
  </si>
  <si>
    <t>Securitisation</t>
  </si>
  <si>
    <t>Swiss National Bank</t>
  </si>
  <si>
    <t>Swiss Financial Market Supervisory Authority FINMA</t>
  </si>
  <si>
    <t>Survey</t>
  </si>
  <si>
    <t>Forms</t>
  </si>
  <si>
    <t>Data Collection</t>
  </si>
  <si>
    <t>P.O. Box</t>
  </si>
  <si>
    <t>Subject:</t>
  </si>
  <si>
    <t>www.finma.ch</t>
  </si>
  <si>
    <t>info@finma.ch</t>
  </si>
  <si>
    <t>CH-3003 Bern</t>
  </si>
  <si>
    <t>Tel: +41 31 327 91 00</t>
  </si>
  <si>
    <r>
      <rPr>
        <b/>
        <sz val="10"/>
        <color indexed="8"/>
        <rFont val="Arial"/>
        <family val="2"/>
      </rPr>
      <t>Comments:</t>
    </r>
    <r>
      <rPr>
        <sz val="10"/>
        <color theme="1"/>
        <rFont val="Arial"/>
        <family val="2"/>
      </rPr>
      <t xml:space="preserve"> Please use a separate document for your </t>
    </r>
    <r>
      <rPr>
        <sz val="10"/>
        <color indexed="8"/>
        <rFont val="Arial"/>
        <family val="2"/>
      </rPr>
      <t>comments to this delivery</t>
    </r>
    <r>
      <rPr>
        <b/>
        <sz val="10"/>
        <color indexed="8"/>
        <rFont val="Arial"/>
        <family val="2"/>
      </rPr>
      <t xml:space="preserve"> </t>
    </r>
    <r>
      <rPr>
        <sz val="10"/>
        <color theme="1"/>
        <rFont val="Arial"/>
        <family val="2"/>
      </rPr>
      <t>and include</t>
    </r>
  </si>
  <si>
    <t>8022 Zurich</t>
  </si>
  <si>
    <t xml:space="preserve">(1) </t>
  </si>
  <si>
    <t>Total banking activities subject
to advanced measurement
approaches (AMA) (1)</t>
  </si>
  <si>
    <t>Address</t>
  </si>
  <si>
    <t>E-mail</t>
  </si>
  <si>
    <t>$eod</t>
  </si>
  <si>
    <t>Ordering survey documents:</t>
  </si>
  <si>
    <t>Questions on surveys:</t>
  </si>
  <si>
    <r>
      <t xml:space="preserve">Additional information required can be found at </t>
    </r>
    <r>
      <rPr>
        <i/>
        <u/>
        <sz val="10"/>
        <color indexed="8"/>
        <rFont val="Arial"/>
        <family val="2"/>
      </rPr>
      <t>www.snb.ch</t>
    </r>
    <r>
      <rPr>
        <i/>
        <sz val="10"/>
        <color indexed="8"/>
        <rFont val="Arial"/>
        <family val="2"/>
      </rPr>
      <t xml:space="preserve"> &gt; Statistics &gt; Surveys.</t>
    </r>
  </si>
  <si>
    <t>DD.MM.YYYY</t>
  </si>
  <si>
    <t>Validation</t>
  </si>
  <si>
    <t>Errors</t>
  </si>
  <si>
    <t>Capital adequacy reporting form in the context of Basel 3</t>
  </si>
  <si>
    <t>2.00.E0</t>
  </si>
  <si>
    <t>Derivatives</t>
  </si>
  <si>
    <t>1</t>
  </si>
  <si>
    <t>1.1</t>
  </si>
  <si>
    <t>of which: bilateral SFT exposures not subject to CVA charge</t>
  </si>
  <si>
    <t>1.2</t>
  </si>
  <si>
    <t>of which: exposures subject to simplified CVA charge</t>
  </si>
  <si>
    <t>1.3</t>
  </si>
  <si>
    <t>1.4</t>
  </si>
  <si>
    <t>of which: exposures subject to advanced CVA charge</t>
  </si>
  <si>
    <t>Label</t>
  </si>
  <si>
    <t>Securities Financing Transactions (SFTs)</t>
  </si>
  <si>
    <t>Exposure at Default (EAD) (gross of CVA)</t>
  </si>
  <si>
    <t xml:space="preserve">Incurred CVA </t>
  </si>
  <si>
    <t>Outstanding EAD (net of CVA)</t>
  </si>
  <si>
    <t>of which: exposures subject to standardised CVA charge</t>
  </si>
  <si>
    <t>Checks:</t>
  </si>
  <si>
    <t>Reporting date</t>
  </si>
  <si>
    <t>Irregular submission</t>
  </si>
  <si>
    <t>Please complete</t>
  </si>
  <si>
    <t>Company</t>
  </si>
  <si>
    <t>Department</t>
  </si>
  <si>
    <t>Post code/town</t>
  </si>
  <si>
    <t>Contact person</t>
  </si>
  <si>
    <t>Telephone</t>
  </si>
  <si>
    <t xml:space="preserve">  -&gt; Press Tab to move from field to field</t>
  </si>
  <si>
    <r>
      <rPr>
        <b/>
        <sz val="10"/>
        <rFont val="Arial"/>
        <family val="2"/>
      </rPr>
      <t>Submission deadline:</t>
    </r>
    <r>
      <rPr>
        <sz val="10"/>
        <rFont val="Arial"/>
        <family val="2"/>
      </rPr>
      <t xml:space="preserve"> The forms, which are required on a quarterly basis, must be submitted </t>
    </r>
    <r>
      <rPr>
        <b/>
        <sz val="10"/>
        <rFont val="Arial"/>
        <family val="2"/>
      </rPr>
      <t>within</t>
    </r>
  </si>
  <si>
    <r>
      <rPr>
        <b/>
        <sz val="10"/>
        <rFont val="Arial"/>
        <family val="2"/>
      </rPr>
      <t>six weeks</t>
    </r>
    <r>
      <rPr>
        <sz val="10"/>
        <rFont val="Arial"/>
        <family val="2"/>
      </rPr>
      <t xml:space="preserve"> of the reporting date at the latest.</t>
    </r>
  </si>
  <si>
    <t>C_CVA</t>
  </si>
  <si>
    <t>C_SETT</t>
  </si>
  <si>
    <t>C_OPR</t>
  </si>
  <si>
    <t>C_Basel3</t>
  </si>
  <si>
    <t>C_SR</t>
  </si>
  <si>
    <t>Consolidated group</t>
  </si>
  <si>
    <t>2.01.E0</t>
  </si>
  <si>
    <t>Credit Valuation Adjustments (CVA) and counterparty credit risk memorandum items</t>
  </si>
  <si>
    <t>Row 7 and 8 &gt; 0</t>
  </si>
  <si>
    <t>Tel: +41 58 631 00 00</t>
  </si>
  <si>
    <t>SNB code</t>
  </si>
  <si>
    <t>Laupenstrasse 27</t>
  </si>
  <si>
    <t>C_CRSEC</t>
  </si>
  <si>
    <t>Capital requirements for securitisation exposures in the banking book</t>
  </si>
  <si>
    <t>Exposure values (by RW bands)</t>
  </si>
  <si>
    <t>Exposure values (by regulatory approach)</t>
  </si>
  <si>
    <t>RWA (by regulatory approach)</t>
  </si>
  <si>
    <t>Minimum capital requirements after cap</t>
  </si>
  <si>
    <t>≤20% RW</t>
  </si>
  <si>
    <t>&gt;20% to 
50% RW</t>
  </si>
  <si>
    <t>&gt;50% to 
100% RW</t>
  </si>
  <si>
    <t>&gt;100% to &lt;1250% RW</t>
  </si>
  <si>
    <t>1250% RW</t>
  </si>
  <si>
    <t>SEC-IRBA</t>
  </si>
  <si>
    <t>SEC-ERBA (including IAA)</t>
  </si>
  <si>
    <t>SEC-SA</t>
  </si>
  <si>
    <t>col. 08</t>
  </si>
  <si>
    <t>col. 09</t>
  </si>
  <si>
    <t>col. 10</t>
  </si>
  <si>
    <t>col. 11</t>
  </si>
  <si>
    <t>col. 12</t>
  </si>
  <si>
    <t>col. 13</t>
  </si>
  <si>
    <t>col. 14</t>
  </si>
  <si>
    <t>col. 15</t>
  </si>
  <si>
    <t>col. 16</t>
  </si>
  <si>
    <t>col. 17</t>
  </si>
  <si>
    <t xml:space="preserve">
1</t>
  </si>
  <si>
    <t>Total exposures - bank acting as originator or as sponsor</t>
  </si>
  <si>
    <t>Traditional securitisation</t>
  </si>
  <si>
    <t>1.1.1</t>
  </si>
  <si>
    <t>1.1.1.1</t>
  </si>
  <si>
    <t>With retail underlying</t>
  </si>
  <si>
    <t>1.1.1.1.1</t>
  </si>
  <si>
    <t>Of which STC</t>
  </si>
  <si>
    <t>1.1.1.2</t>
  </si>
  <si>
    <t>With wholesale underlying</t>
  </si>
  <si>
    <t>1.1.1.2.1</t>
  </si>
  <si>
    <t>1.1.2</t>
  </si>
  <si>
    <t>Re-securitisation</t>
  </si>
  <si>
    <t>1.1.2.1</t>
  </si>
  <si>
    <t>Senior</t>
  </si>
  <si>
    <t>1.1.2.2</t>
  </si>
  <si>
    <t>Non-senior</t>
  </si>
  <si>
    <t>Synthetic securitisation</t>
  </si>
  <si>
    <t>1.2.1</t>
  </si>
  <si>
    <t>1.2.1.1</t>
  </si>
  <si>
    <t>1.2.1.2</t>
  </si>
  <si>
    <t>1.2.2</t>
  </si>
  <si>
    <t>1.2.2.1</t>
  </si>
  <si>
    <t>1.2.2.2</t>
  </si>
  <si>
    <t xml:space="preserve">
2</t>
  </si>
  <si>
    <t>Total exposures - bank acting as investor</t>
  </si>
  <si>
    <t>2.1</t>
  </si>
  <si>
    <t>2.1.1</t>
  </si>
  <si>
    <t>2.1.1.1</t>
  </si>
  <si>
    <t>2.1.1.1.1</t>
  </si>
  <si>
    <t>2.1.1.2</t>
  </si>
  <si>
    <t>2.1.1.2.1</t>
  </si>
  <si>
    <t>2.1.2</t>
  </si>
  <si>
    <t>2.1.2.1</t>
  </si>
  <si>
    <t>2.1.2.2</t>
  </si>
  <si>
    <t>2.2</t>
  </si>
  <si>
    <t>2.2.1</t>
  </si>
  <si>
    <t>2.2.1.1</t>
  </si>
  <si>
    <t>2.2.1.2</t>
  </si>
  <si>
    <t>2.2.2</t>
  </si>
  <si>
    <t>2.2.2.1</t>
  </si>
  <si>
    <t>2.2.2.2</t>
  </si>
  <si>
    <t>Warnings</t>
  </si>
  <si>
    <t>Control</t>
  </si>
  <si>
    <t>1.00.E0</t>
  </si>
  <si>
    <t>Consistency checks</t>
  </si>
  <si>
    <t>Row 005 &lt;= row 004</t>
  </si>
  <si>
    <t>Row 007 &lt;= row 006</t>
  </si>
  <si>
    <t>Row 022 &lt;= row 021</t>
  </si>
  <si>
    <t>Row 024 &lt;= row 023</t>
  </si>
  <si>
    <t>Risk-weighted sum of EADs</t>
  </si>
  <si>
    <t>Release 3.0</t>
  </si>
  <si>
    <r>
      <rPr>
        <b/>
        <sz val="10"/>
        <color indexed="8"/>
        <rFont val="Arial"/>
        <family val="2"/>
      </rPr>
      <t>Explanations:</t>
    </r>
    <r>
      <rPr>
        <sz val="10"/>
        <color theme="1"/>
        <rFont val="Arial"/>
        <family val="2"/>
      </rPr>
      <t xml:space="preserve"> Please read the explanations required for this survey at:</t>
    </r>
    <r>
      <rPr>
        <i/>
        <u/>
        <sz val="10"/>
        <color indexed="8"/>
        <rFont val="Arial"/>
        <family val="2"/>
      </rPr>
      <t xml:space="preserve"> https://emi.snb.ch/en/emi/BASEL3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</si>
</sst>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164" formatCode="General_)"/>
    <numFmt numFmtId="165" formatCode="00"/>
    <numFmt numFmtId="166" formatCode="0_)"/>
    <numFmt numFmtId="167" formatCode="#,##0_)"/>
    <numFmt numFmtId="168" formatCode="##,##0_)"/>
    <numFmt numFmtId="169" formatCode="0&quot; ERROR&quot;"/>
    <numFmt numFmtId="170" formatCode="000000"/>
    <numFmt numFmtId="171" formatCode="d/m/yyyy"/>
    <numFmt numFmtId="172" formatCode="0&quot; Warnung&quot;"/>
    <numFmt numFmtId="173" formatCode="0&quot; ERRORS&quot;"/>
    <numFmt numFmtId="174" formatCode="0&quot; WARNUNG&quot;"/>
    <numFmt numFmtId="175" formatCode="#,##0_);[Red]\-#,##0_);;@"/>
    <numFmt numFmtId="176" formatCode="d/mm/yyyy"/>
    <numFmt numFmtId="177" formatCode="000"/>
    <numFmt numFmtId="178" formatCode="0&quot; WARNINGS&quot;"/>
    <numFmt numFmtId="179" formatCode=";;;"/>
  </numFmts>
  <fonts count="40">
    <font>
      <sz val="10"/>
      <color theme="1"/>
      <name val="Arial"/>
      <family val="2"/>
    </font>
    <font>
      <sz val="11"/>
      <color theme="1"/>
      <name val="Arial"/>
      <family val="2"/>
    </font>
    <font>
      <sz val="10"/>
      <name val="Helv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8"/>
      <name val="Palatino"/>
      <family val="1"/>
    </font>
    <font>
      <b/>
      <sz val="1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u/>
      <sz val="10"/>
      <color indexed="8"/>
      <name val="Arial"/>
      <family val="2"/>
    </font>
    <font>
      <i/>
      <sz val="10"/>
      <color indexed="8"/>
      <name val="Arial"/>
      <family val="2"/>
    </font>
    <font>
      <sz val="14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4"/>
      <color theme="1"/>
      <name val="Arial"/>
      <family val="2"/>
    </font>
    <font>
      <b/>
      <sz val="10"/>
      <color rgb="FFFF000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9"/>
      <color rgb="FFFF0000"/>
      <name val="Arial"/>
      <family val="2"/>
    </font>
    <font>
      <sz val="11"/>
      <color rgb="FF0070C0"/>
      <name val="Verdana"/>
      <family val="2"/>
    </font>
    <font>
      <sz val="10"/>
      <color rgb="FF000000"/>
      <name val="Arial"/>
      <family val="2"/>
    </font>
    <font>
      <u/>
      <sz val="10"/>
      <color theme="10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u/>
      <sz val="8"/>
      <color theme="10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color rgb="FFFFFFFF"/>
      <name val="Arial"/>
      <family val="2"/>
    </font>
    <font>
      <i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0EFD7"/>
        <bgColor indexed="64"/>
      </patternFill>
    </fill>
    <fill>
      <patternFill patternType="solid">
        <fgColor rgb="FFDCEFB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</borders>
  <cellStyleXfs count="18">
    <xf numFmtId="0" fontId="0" fillId="0" borderId="0"/>
    <xf numFmtId="175" fontId="21" fillId="0" borderId="1" applyFill="0">
      <protection locked="0"/>
    </xf>
    <xf numFmtId="10" fontId="3" fillId="0" borderId="2">
      <alignment horizontal="right"/>
      <protection locked="0"/>
    </xf>
    <xf numFmtId="0" fontId="21" fillId="0" borderId="1">
      <alignment wrapText="1"/>
      <protection locked="0"/>
    </xf>
    <xf numFmtId="0" fontId="21" fillId="2" borderId="3" applyNumberFormat="0">
      <alignment vertical="center"/>
    </xf>
    <xf numFmtId="175" fontId="21" fillId="0" borderId="4"/>
    <xf numFmtId="10" fontId="3" fillId="0" borderId="5">
      <alignment horizontal="right"/>
    </xf>
    <xf numFmtId="168" fontId="2" fillId="0" borderId="6">
      <alignment horizontal="center"/>
      <protection locked="0"/>
    </xf>
    <xf numFmtId="0" fontId="21" fillId="0" borderId="7" applyNumberFormat="0">
      <alignment horizontal="center" vertical="center"/>
    </xf>
    <xf numFmtId="175" fontId="21" fillId="0" borderId="3" applyNumberFormat="0" applyFont="0" applyAlignment="0">
      <alignment vertical="center"/>
    </xf>
    <xf numFmtId="0" fontId="23" fillId="0" borderId="0" applyNumberFormat="0" applyFill="0" applyBorder="0" applyAlignment="0" applyProtection="0">
      <alignment vertical="top"/>
      <protection locked="0"/>
    </xf>
    <xf numFmtId="177" fontId="21" fillId="3" borderId="3">
      <alignment horizontal="center"/>
    </xf>
    <xf numFmtId="0" fontId="22" fillId="0" borderId="0"/>
    <xf numFmtId="0" fontId="21" fillId="0" borderId="0"/>
    <xf numFmtId="164" fontId="9" fillId="0" borderId="0" applyFill="0" applyBorder="0">
      <alignment horizontal="left"/>
    </xf>
    <xf numFmtId="164" fontId="5" fillId="0" borderId="0" applyFill="0" applyBorder="0">
      <alignment horizontal="left"/>
    </xf>
    <xf numFmtId="0" fontId="24" fillId="0" borderId="0" applyNumberFormat="0" applyFill="0" applyBorder="0" applyAlignment="0" applyProtection="0"/>
    <xf numFmtId="0" fontId="25" fillId="4" borderId="8">
      <alignment horizontal="center" vertical="center"/>
    </xf>
  </cellStyleXfs>
  <cellXfs count="232">
    <xf numFmtId="0" fontId="0" fillId="0" borderId="0" xfId="0"/>
    <xf numFmtId="0" fontId="26" fillId="5" borderId="29" xfId="0" applyFont="1" applyFill="1" applyBorder="1" applyAlignment="1" applyProtection="1">
      <alignment horizontal="center" vertical="center"/>
      <protection locked="0"/>
    </xf>
    <xf numFmtId="170" fontId="26" fillId="5" borderId="29" xfId="0" applyNumberFormat="1" applyFont="1" applyFill="1" applyBorder="1" applyAlignment="1" applyProtection="1">
      <alignment horizontal="center" vertical="center"/>
      <protection locked="0"/>
    </xf>
    <xf numFmtId="0" fontId="3" fillId="0" borderId="9" xfId="0" applyFont="1" applyBorder="1"/>
    <xf numFmtId="0" fontId="3" fillId="0" borderId="0" xfId="0" applyFont="1"/>
    <xf numFmtId="0" fontId="3" fillId="0" borderId="11" xfId="0" applyFont="1" applyBorder="1"/>
    <xf numFmtId="0" fontId="3" fillId="0" borderId="0" xfId="0" applyFont="1" applyBorder="1"/>
    <xf numFmtId="0" fontId="3" fillId="0" borderId="12" xfId="0" applyFont="1" applyBorder="1"/>
    <xf numFmtId="0" fontId="3" fillId="0" borderId="0" xfId="0" applyFont="1" applyBorder="1" applyAlignment="1">
      <alignment horizontal="right"/>
    </xf>
    <xf numFmtId="0" fontId="3" fillId="0" borderId="13" xfId="0" applyFont="1" applyBorder="1"/>
    <xf numFmtId="0" fontId="3" fillId="0" borderId="0" xfId="0" applyFont="1" applyBorder="1" applyAlignment="1">
      <alignment horizontal="center"/>
    </xf>
    <xf numFmtId="0" fontId="3" fillId="0" borderId="14" xfId="0" applyFont="1" applyBorder="1"/>
    <xf numFmtId="164" fontId="5" fillId="0" borderId="0" xfId="14" applyFont="1" applyBorder="1">
      <alignment horizontal="left"/>
    </xf>
    <xf numFmtId="164" fontId="4" fillId="0" borderId="0" xfId="14" applyFont="1" applyBorder="1">
      <alignment horizontal="left"/>
    </xf>
    <xf numFmtId="164" fontId="7" fillId="0" borderId="0" xfId="14" applyFont="1" applyBorder="1">
      <alignment horizontal="left"/>
    </xf>
    <xf numFmtId="166" fontId="21" fillId="2" borderId="3" xfId="4" applyNumberFormat="1">
      <alignment vertical="center"/>
    </xf>
    <xf numFmtId="175" fontId="21" fillId="0" borderId="1" xfId="1">
      <protection locked="0"/>
    </xf>
    <xf numFmtId="0" fontId="8" fillId="0" borderId="0" xfId="0" applyFont="1"/>
    <xf numFmtId="164" fontId="3" fillId="0" borderId="15" xfId="0" applyNumberFormat="1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171" fontId="3" fillId="0" borderId="12" xfId="0" applyNumberFormat="1" applyFont="1" applyBorder="1" applyAlignment="1">
      <alignment horizontal="left"/>
    </xf>
    <xf numFmtId="169" fontId="7" fillId="0" borderId="11" xfId="0" applyNumberFormat="1" applyFont="1" applyBorder="1" applyAlignment="1">
      <alignment horizontal="left"/>
    </xf>
    <xf numFmtId="2" fontId="3" fillId="0" borderId="12" xfId="0" applyNumberFormat="1" applyFont="1" applyBorder="1" applyAlignment="1">
      <alignment horizontal="left"/>
    </xf>
    <xf numFmtId="2" fontId="3" fillId="0" borderId="0" xfId="0" applyNumberFormat="1" applyFont="1"/>
    <xf numFmtId="172" fontId="7" fillId="0" borderId="0" xfId="0" applyNumberFormat="1" applyFont="1" applyBorder="1" applyAlignment="1">
      <alignment horizontal="left"/>
    </xf>
    <xf numFmtId="0" fontId="11" fillId="0" borderId="0" xfId="0" applyFont="1"/>
    <xf numFmtId="175" fontId="21" fillId="0" borderId="4" xfId="5"/>
    <xf numFmtId="0" fontId="3" fillId="0" borderId="16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16" xfId="0" applyFont="1" applyBorder="1" applyAlignment="1">
      <alignment vertical="top" wrapText="1"/>
    </xf>
    <xf numFmtId="0" fontId="3" fillId="0" borderId="10" xfId="0" applyFont="1" applyBorder="1" applyAlignment="1">
      <alignment horizontal="right"/>
    </xf>
    <xf numFmtId="0" fontId="3" fillId="0" borderId="3" xfId="0" applyFont="1" applyBorder="1" applyAlignment="1">
      <alignment vertical="top" wrapText="1"/>
    </xf>
    <xf numFmtId="0" fontId="3" fillId="0" borderId="9" xfId="0" applyFont="1" applyBorder="1" applyAlignment="1">
      <alignment vertical="top"/>
    </xf>
    <xf numFmtId="0" fontId="3" fillId="0" borderId="15" xfId="0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164" fontId="4" fillId="0" borderId="10" xfId="14" applyFont="1" applyBorder="1">
      <alignment horizontal="left"/>
    </xf>
    <xf numFmtId="171" fontId="6" fillId="0" borderId="6" xfId="0" quotePrefix="1" applyNumberFormat="1" applyFont="1" applyBorder="1" applyAlignment="1" applyProtection="1">
      <alignment horizontal="center" vertical="center"/>
    </xf>
    <xf numFmtId="0" fontId="3" fillId="0" borderId="16" xfId="0" applyFont="1" applyBorder="1" applyAlignment="1">
      <alignment vertical="top"/>
    </xf>
    <xf numFmtId="0" fontId="3" fillId="0" borderId="3" xfId="0" applyFont="1" applyBorder="1" applyAlignment="1">
      <alignment vertical="top"/>
    </xf>
    <xf numFmtId="0" fontId="3" fillId="0" borderId="9" xfId="0" applyFont="1" applyBorder="1" applyAlignment="1">
      <alignment horizontal="left" vertical="top" wrapText="1"/>
    </xf>
    <xf numFmtId="164" fontId="5" fillId="0" borderId="13" xfId="14" applyFont="1" applyBorder="1">
      <alignment horizontal="left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2" xfId="0" applyFont="1" applyBorder="1" applyAlignment="1">
      <alignment vertical="top" wrapText="1"/>
    </xf>
    <xf numFmtId="0" fontId="3" fillId="0" borderId="17" xfId="0" applyFont="1" applyBorder="1" applyAlignment="1">
      <alignment horizontal="left" vertical="top" wrapText="1"/>
    </xf>
    <xf numFmtId="175" fontId="21" fillId="0" borderId="1" xfId="1" applyBorder="1">
      <protection locked="0"/>
    </xf>
    <xf numFmtId="166" fontId="21" fillId="2" borderId="0" xfId="4" applyNumberFormat="1" applyBorder="1">
      <alignment vertical="center"/>
    </xf>
    <xf numFmtId="164" fontId="3" fillId="0" borderId="12" xfId="0" applyNumberFormat="1" applyFont="1" applyBorder="1" applyAlignment="1">
      <alignment horizontal="left"/>
    </xf>
    <xf numFmtId="169" fontId="7" fillId="0" borderId="17" xfId="0" applyNumberFormat="1" applyFont="1" applyBorder="1" applyAlignment="1">
      <alignment horizontal="left"/>
    </xf>
    <xf numFmtId="0" fontId="0" fillId="0" borderId="0" xfId="0" applyBorder="1"/>
    <xf numFmtId="0" fontId="13" fillId="0" borderId="0" xfId="0" applyFont="1"/>
    <xf numFmtId="0" fontId="0" fillId="0" borderId="0" xfId="0" applyAlignment="1">
      <alignment horizontal="right"/>
    </xf>
    <xf numFmtId="0" fontId="0" fillId="0" borderId="9" xfId="0" applyBorder="1"/>
    <xf numFmtId="0" fontId="0" fillId="0" borderId="10" xfId="0" applyBorder="1"/>
    <xf numFmtId="0" fontId="0" fillId="0" borderId="15" xfId="0" applyBorder="1"/>
    <xf numFmtId="0" fontId="0" fillId="0" borderId="14" xfId="0" applyBorder="1"/>
    <xf numFmtId="0" fontId="0" fillId="0" borderId="13" xfId="0" applyBorder="1"/>
    <xf numFmtId="0" fontId="0" fillId="0" borderId="13" xfId="0" applyBorder="1" applyAlignment="1">
      <alignment horizontal="center"/>
    </xf>
    <xf numFmtId="0" fontId="0" fillId="0" borderId="17" xfId="0" applyBorder="1"/>
    <xf numFmtId="0" fontId="0" fillId="0" borderId="11" xfId="0" applyBorder="1"/>
    <xf numFmtId="0" fontId="0" fillId="0" borderId="18" xfId="0" applyBorder="1"/>
    <xf numFmtId="0" fontId="3" fillId="0" borderId="10" xfId="0" applyFont="1" applyBorder="1" applyAlignment="1">
      <alignment horizontal="center"/>
    </xf>
    <xf numFmtId="14" fontId="3" fillId="0" borderId="12" xfId="0" applyNumberFormat="1" applyFont="1" applyBorder="1" applyAlignment="1">
      <alignment horizontal="left"/>
    </xf>
    <xf numFmtId="0" fontId="3" fillId="0" borderId="13" xfId="0" applyFont="1" applyBorder="1" applyAlignment="1">
      <alignment horizontal="center"/>
    </xf>
    <xf numFmtId="174" fontId="14" fillId="0" borderId="0" xfId="0" applyNumberFormat="1" applyFont="1" applyAlignment="1" applyProtection="1">
      <alignment horizontal="left"/>
    </xf>
    <xf numFmtId="0" fontId="0" fillId="0" borderId="0" xfId="0"/>
    <xf numFmtId="0" fontId="0" fillId="0" borderId="7" xfId="0" applyBorder="1"/>
    <xf numFmtId="0" fontId="0" fillId="0" borderId="16" xfId="0" applyBorder="1"/>
    <xf numFmtId="0" fontId="0" fillId="0" borderId="3" xfId="0" applyBorder="1"/>
    <xf numFmtId="0" fontId="3" fillId="0" borderId="10" xfId="0" applyFont="1" applyBorder="1" applyAlignment="1">
      <alignment vertical="top"/>
    </xf>
    <xf numFmtId="0" fontId="27" fillId="0" borderId="0" xfId="0" applyFont="1"/>
    <xf numFmtId="0" fontId="0" fillId="0" borderId="0" xfId="0" applyFont="1"/>
    <xf numFmtId="0" fontId="0" fillId="0" borderId="0" xfId="0" applyFont="1" applyAlignment="1">
      <alignment horizontal="right" vertical="center"/>
    </xf>
    <xf numFmtId="0" fontId="26" fillId="0" borderId="0" xfId="0" applyFont="1" applyAlignment="1">
      <alignment horizontal="center" vertical="center"/>
    </xf>
    <xf numFmtId="0" fontId="0" fillId="0" borderId="0" xfId="0"/>
    <xf numFmtId="0" fontId="28" fillId="0" borderId="0" xfId="0" applyFont="1" applyAlignment="1">
      <alignment vertical="center"/>
    </xf>
    <xf numFmtId="0" fontId="23" fillId="0" borderId="0" xfId="10" applyAlignment="1" applyProtection="1">
      <alignment vertical="center"/>
    </xf>
    <xf numFmtId="0" fontId="24" fillId="0" borderId="0" xfId="16"/>
    <xf numFmtId="0" fontId="26" fillId="0" borderId="0" xfId="0" applyFont="1" applyFill="1" applyAlignment="1">
      <alignment vertical="center" textRotation="90"/>
    </xf>
    <xf numFmtId="0" fontId="27" fillId="0" borderId="0" xfId="0" applyFont="1" applyFill="1"/>
    <xf numFmtId="0" fontId="27" fillId="0" borderId="0" xfId="0" applyFont="1" applyFill="1" applyAlignment="1">
      <alignment vertical="center"/>
    </xf>
    <xf numFmtId="0" fontId="0" fillId="0" borderId="0" xfId="0" applyFont="1" applyFill="1"/>
    <xf numFmtId="0" fontId="0" fillId="0" borderId="0" xfId="0" applyFont="1" applyFill="1" applyBorder="1" applyProtection="1"/>
    <xf numFmtId="0" fontId="27" fillId="4" borderId="0" xfId="0" applyFont="1" applyFill="1"/>
    <xf numFmtId="0" fontId="0" fillId="4" borderId="0" xfId="0" applyFont="1" applyFill="1"/>
    <xf numFmtId="0" fontId="0" fillId="4" borderId="0" xfId="0" applyFont="1" applyFill="1" applyAlignment="1">
      <alignment horizontal="center"/>
    </xf>
    <xf numFmtId="0" fontId="29" fillId="0" borderId="0" xfId="0" applyFont="1"/>
    <xf numFmtId="0" fontId="27" fillId="0" borderId="0" xfId="0" applyFont="1" applyAlignment="1">
      <alignment vertical="center"/>
    </xf>
    <xf numFmtId="0" fontId="30" fillId="0" borderId="0" xfId="0" applyFont="1" applyAlignment="1">
      <alignment horizontal="left" readingOrder="1"/>
    </xf>
    <xf numFmtId="0" fontId="23" fillId="0" borderId="0" xfId="10" applyAlignment="1" applyProtection="1"/>
    <xf numFmtId="0" fontId="31" fillId="0" borderId="13" xfId="10" applyFont="1" applyBorder="1" applyAlignment="1" applyProtection="1">
      <alignment horizontal="left" readingOrder="1"/>
    </xf>
    <xf numFmtId="0" fontId="6" fillId="0" borderId="6" xfId="0" applyFont="1" applyBorder="1" applyAlignment="1">
      <alignment horizontal="center" vertical="center"/>
    </xf>
    <xf numFmtId="0" fontId="6" fillId="0" borderId="6" xfId="0" applyFont="1" applyBorder="1" applyAlignment="1" applyProtection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/>
    <xf numFmtId="0" fontId="0" fillId="0" borderId="0" xfId="0" applyFont="1"/>
    <xf numFmtId="14" fontId="25" fillId="0" borderId="0" xfId="0" applyNumberFormat="1" applyFont="1"/>
    <xf numFmtId="0" fontId="0" fillId="0" borderId="13" xfId="0" applyFont="1" applyBorder="1"/>
    <xf numFmtId="0" fontId="32" fillId="0" borderId="0" xfId="0" applyFont="1"/>
    <xf numFmtId="0" fontId="33" fillId="0" borderId="0" xfId="0" applyFont="1" applyAlignment="1">
      <alignment horizontal="right" readingOrder="1"/>
    </xf>
    <xf numFmtId="0" fontId="34" fillId="0" borderId="0" xfId="10" applyFont="1" applyAlignment="1" applyProtection="1">
      <alignment horizontal="right" vertical="center"/>
    </xf>
    <xf numFmtId="0" fontId="32" fillId="0" borderId="0" xfId="0" applyFont="1" applyAlignment="1">
      <alignment horizontal="right"/>
    </xf>
    <xf numFmtId="0" fontId="33" fillId="0" borderId="0" xfId="0" applyFont="1" applyAlignment="1">
      <alignment horizontal="left" readingOrder="1"/>
    </xf>
    <xf numFmtId="0" fontId="32" fillId="0" borderId="0" xfId="0" applyFont="1" applyAlignment="1"/>
    <xf numFmtId="177" fontId="21" fillId="3" borderId="3" xfId="11">
      <alignment horizontal="center"/>
    </xf>
    <xf numFmtId="0" fontId="25" fillId="4" borderId="8" xfId="17">
      <alignment horizontal="center" vertical="center"/>
    </xf>
    <xf numFmtId="0" fontId="4" fillId="0" borderId="0" xfId="0" applyFont="1" applyBorder="1"/>
    <xf numFmtId="14" fontId="26" fillId="5" borderId="30" xfId="0" applyNumberFormat="1" applyFont="1" applyFill="1" applyBorder="1" applyAlignment="1" applyProtection="1">
      <alignment horizontal="center" vertical="center"/>
      <protection locked="0"/>
    </xf>
    <xf numFmtId="0" fontId="25" fillId="4" borderId="32" xfId="0" applyFont="1" applyFill="1" applyBorder="1" applyAlignment="1">
      <alignment vertical="center"/>
    </xf>
    <xf numFmtId="0" fontId="0" fillId="4" borderId="32" xfId="0" applyFont="1" applyFill="1" applyBorder="1" applyAlignment="1">
      <alignment vertical="center"/>
    </xf>
    <xf numFmtId="0" fontId="35" fillId="4" borderId="32" xfId="0" applyFont="1" applyFill="1" applyBorder="1" applyAlignment="1">
      <alignment horizontal="center" vertical="center"/>
    </xf>
    <xf numFmtId="0" fontId="25" fillId="4" borderId="32" xfId="0" applyFont="1" applyFill="1" applyBorder="1" applyAlignment="1">
      <alignment horizontal="right" vertical="center"/>
    </xf>
    <xf numFmtId="164" fontId="3" fillId="0" borderId="0" xfId="14" applyFont="1" applyBorder="1" applyAlignment="1">
      <alignment horizontal="right" vertical="center"/>
    </xf>
    <xf numFmtId="0" fontId="0" fillId="0" borderId="19" xfId="0" applyBorder="1"/>
    <xf numFmtId="0" fontId="20" fillId="0" borderId="0" xfId="0" applyFont="1" applyBorder="1"/>
    <xf numFmtId="0" fontId="21" fillId="0" borderId="7" xfId="8">
      <alignment horizontal="center" vertical="center"/>
    </xf>
    <xf numFmtId="164" fontId="3" fillId="0" borderId="13" xfId="14" applyFont="1" applyBorder="1">
      <alignment horizontal="left"/>
    </xf>
    <xf numFmtId="0" fontId="8" fillId="0" borderId="0" xfId="0" applyFont="1" applyBorder="1"/>
    <xf numFmtId="0" fontId="6" fillId="0" borderId="7" xfId="0" applyFont="1" applyBorder="1" applyAlignment="1">
      <alignment horizontal="center" vertical="center"/>
    </xf>
    <xf numFmtId="14" fontId="6" fillId="0" borderId="6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6" fillId="0" borderId="10" xfId="0" applyFont="1" applyBorder="1" applyAlignment="1">
      <alignment horizontal="left" vertical="center"/>
    </xf>
    <xf numFmtId="164" fontId="3" fillId="0" borderId="18" xfId="14" applyFont="1" applyBorder="1">
      <alignment horizontal="left"/>
    </xf>
    <xf numFmtId="0" fontId="7" fillId="0" borderId="0" xfId="0" applyFont="1" applyBorder="1"/>
    <xf numFmtId="164" fontId="5" fillId="0" borderId="18" xfId="14" applyFont="1" applyBorder="1">
      <alignment horizontal="left"/>
    </xf>
    <xf numFmtId="164" fontId="5" fillId="0" borderId="20" xfId="14" applyFont="1" applyBorder="1" applyAlignment="1">
      <alignment horizontal="left" wrapText="1"/>
    </xf>
    <xf numFmtId="167" fontId="3" fillId="0" borderId="0" xfId="0" applyNumberFormat="1" applyFont="1" applyBorder="1"/>
    <xf numFmtId="164" fontId="3" fillId="0" borderId="13" xfId="14" applyFont="1" applyBorder="1" applyAlignment="1">
      <alignment horizontal="left" wrapText="1"/>
    </xf>
    <xf numFmtId="0" fontId="0" fillId="0" borderId="2" xfId="0" applyBorder="1"/>
    <xf numFmtId="0" fontId="8" fillId="0" borderId="22" xfId="0" applyFont="1" applyBorder="1"/>
    <xf numFmtId="164" fontId="5" fillId="0" borderId="21" xfId="14" applyFont="1" applyBorder="1" applyAlignment="1">
      <alignment horizontal="left" wrapText="1"/>
    </xf>
    <xf numFmtId="164" fontId="3" fillId="0" borderId="12" xfId="14" applyFont="1" applyBorder="1">
      <alignment horizontal="left"/>
    </xf>
    <xf numFmtId="0" fontId="21" fillId="0" borderId="3" xfId="9" applyNumberFormat="1">
      <alignment vertical="center"/>
    </xf>
    <xf numFmtId="0" fontId="0" fillId="0" borderId="23" xfId="0" applyBorder="1"/>
    <xf numFmtId="9" fontId="3" fillId="0" borderId="21" xfId="14" applyNumberFormat="1" applyFont="1" applyBorder="1">
      <alignment horizontal="left"/>
    </xf>
    <xf numFmtId="9" fontId="3" fillId="0" borderId="24" xfId="14" applyNumberFormat="1" applyFont="1" applyBorder="1">
      <alignment horizontal="left"/>
    </xf>
    <xf numFmtId="9" fontId="3" fillId="0" borderId="24" xfId="14" applyNumberFormat="1" applyFont="1" applyBorder="1" applyAlignment="1">
      <alignment horizontal="left" wrapText="1"/>
    </xf>
    <xf numFmtId="9" fontId="3" fillId="0" borderId="17" xfId="14" applyNumberFormat="1" applyFont="1" applyBorder="1">
      <alignment horizontal="left"/>
    </xf>
    <xf numFmtId="0" fontId="3" fillId="0" borderId="25" xfId="0" applyFont="1" applyBorder="1"/>
    <xf numFmtId="0" fontId="20" fillId="0" borderId="0" xfId="0" applyFont="1" applyBorder="1" applyAlignment="1">
      <alignment vertical="center"/>
    </xf>
    <xf numFmtId="175" fontId="21" fillId="0" borderId="4" xfId="5" applyBorder="1"/>
    <xf numFmtId="175" fontId="21" fillId="0" borderId="26" xfId="5" applyBorder="1"/>
    <xf numFmtId="164" fontId="4" fillId="0" borderId="10" xfId="14" quotePrefix="1" applyFont="1" applyBorder="1">
      <alignment horizontal="left"/>
    </xf>
    <xf numFmtId="164" fontId="4" fillId="0" borderId="0" xfId="14" quotePrefix="1" applyFont="1" applyBorder="1">
      <alignment horizontal="left"/>
    </xf>
    <xf numFmtId="164" fontId="3" fillId="0" borderId="0" xfId="14" quotePrefix="1" applyFont="1" applyBorder="1">
      <alignment horizontal="left"/>
    </xf>
    <xf numFmtId="0" fontId="6" fillId="0" borderId="0" xfId="0" applyFont="1" applyBorder="1"/>
    <xf numFmtId="0" fontId="5" fillId="0" borderId="0" xfId="0" quotePrefix="1" applyFont="1" applyBorder="1"/>
    <xf numFmtId="0" fontId="0" fillId="0" borderId="0" xfId="0" quotePrefix="1" applyAlignment="1">
      <alignment horizontal="right"/>
    </xf>
    <xf numFmtId="164" fontId="3" fillId="0" borderId="13" xfId="14" quotePrefix="1" applyFont="1" applyBorder="1">
      <alignment horizontal="left"/>
    </xf>
    <xf numFmtId="164" fontId="5" fillId="0" borderId="0" xfId="14" quotePrefix="1" applyFont="1" applyBorder="1">
      <alignment horizontal="left"/>
    </xf>
    <xf numFmtId="0" fontId="34" fillId="0" borderId="0" xfId="10" applyFont="1" applyAlignment="1" applyProtection="1">
      <alignment horizontal="right"/>
    </xf>
    <xf numFmtId="0" fontId="15" fillId="0" borderId="0" xfId="0" applyFont="1" applyAlignment="1">
      <alignment horizontal="right"/>
    </xf>
    <xf numFmtId="0" fontId="15" fillId="0" borderId="0" xfId="0" applyFont="1"/>
    <xf numFmtId="0" fontId="36" fillId="0" borderId="0" xfId="0" applyFont="1"/>
    <xf numFmtId="0" fontId="3" fillId="0" borderId="0" xfId="0" applyFont="1" applyFill="1" applyBorder="1" applyAlignment="1">
      <alignment horizontal="center"/>
    </xf>
    <xf numFmtId="176" fontId="6" fillId="0" borderId="6" xfId="0" quotePrefix="1" applyNumberFormat="1" applyFont="1" applyBorder="1" applyAlignment="1" applyProtection="1">
      <alignment horizontal="center" vertical="center"/>
    </xf>
    <xf numFmtId="0" fontId="3" fillId="0" borderId="0" xfId="0" applyFont="1" applyAlignment="1">
      <alignment vertical="top"/>
    </xf>
    <xf numFmtId="177" fontId="21" fillId="3" borderId="3" xfId="11" applyBorder="1">
      <alignment horizontal="center"/>
    </xf>
    <xf numFmtId="164" fontId="3" fillId="0" borderId="10" xfId="14" quotePrefix="1" applyFont="1" applyBorder="1">
      <alignment horizontal="left"/>
    </xf>
    <xf numFmtId="0" fontId="35" fillId="4" borderId="31" xfId="13" applyFont="1" applyFill="1" applyBorder="1" applyAlignment="1">
      <alignment vertical="center"/>
    </xf>
    <xf numFmtId="0" fontId="27" fillId="4" borderId="31" xfId="13" applyFont="1" applyFill="1" applyBorder="1" applyAlignment="1">
      <alignment vertical="center"/>
    </xf>
    <xf numFmtId="0" fontId="5" fillId="4" borderId="31" xfId="13" applyFont="1" applyFill="1" applyBorder="1" applyAlignment="1">
      <alignment horizontal="center" vertical="center"/>
    </xf>
    <xf numFmtId="0" fontId="27" fillId="0" borderId="0" xfId="0" applyFont="1" applyAlignment="1">
      <alignment horizontal="right"/>
    </xf>
    <xf numFmtId="0" fontId="3" fillId="0" borderId="11" xfId="0" applyFont="1" applyBorder="1" applyAlignment="1">
      <alignment vertical="top" wrapText="1"/>
    </xf>
    <xf numFmtId="0" fontId="21" fillId="0" borderId="27" xfId="9" applyNumberFormat="1" applyFont="1" applyBorder="1" applyAlignment="1"/>
    <xf numFmtId="177" fontId="21" fillId="0" borderId="13" xfId="11" applyFill="1" applyBorder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3" fillId="0" borderId="10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0" xfId="0" quotePrefix="1" applyFont="1" applyBorder="1" applyAlignment="1">
      <alignment horizontal="left" vertical="top"/>
    </xf>
    <xf numFmtId="0" fontId="0" fillId="0" borderId="13" xfId="0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65" fontId="21" fillId="2" borderId="3" xfId="4" applyNumberFormat="1">
      <alignment vertical="center"/>
    </xf>
    <xf numFmtId="0" fontId="3" fillId="4" borderId="0" xfId="0" applyFont="1" applyFill="1"/>
    <xf numFmtId="0" fontId="3" fillId="4" borderId="0" xfId="0" applyFont="1" applyFill="1" applyAlignment="1">
      <alignment horizontal="center"/>
    </xf>
    <xf numFmtId="0" fontId="3" fillId="0" borderId="16" xfId="0" applyFont="1" applyBorder="1" applyAlignment="1">
      <alignment horizontal="center" vertical="top" wrapText="1"/>
    </xf>
    <xf numFmtId="0" fontId="3" fillId="0" borderId="13" xfId="0" quotePrefix="1" applyFont="1" applyBorder="1" applyAlignment="1">
      <alignment horizontal="left"/>
    </xf>
    <xf numFmtId="177" fontId="21" fillId="3" borderId="16" xfId="11" applyBorder="1">
      <alignment horizontal="center"/>
    </xf>
    <xf numFmtId="0" fontId="5" fillId="0" borderId="0" xfId="0" applyFont="1" applyBorder="1" applyAlignment="1">
      <alignment horizontal="left"/>
    </xf>
    <xf numFmtId="164" fontId="4" fillId="0" borderId="0" xfId="15" applyFont="1" applyBorder="1">
      <alignment horizontal="left"/>
    </xf>
    <xf numFmtId="164" fontId="3" fillId="0" borderId="0" xfId="15" applyFont="1" applyBorder="1" applyAlignment="1">
      <alignment horizontal="right" vertical="center"/>
    </xf>
    <xf numFmtId="164" fontId="5" fillId="0" borderId="0" xfId="15" applyFont="1" applyBorder="1">
      <alignment horizontal="left"/>
    </xf>
    <xf numFmtId="164" fontId="12" fillId="0" borderId="0" xfId="15" applyFont="1" applyBorder="1">
      <alignment horizontal="left"/>
    </xf>
    <xf numFmtId="164" fontId="13" fillId="0" borderId="0" xfId="15" applyFont="1" applyBorder="1">
      <alignment horizontal="left"/>
    </xf>
    <xf numFmtId="164" fontId="7" fillId="0" borderId="0" xfId="15" applyFont="1" applyBorder="1">
      <alignment horizontal="left"/>
    </xf>
    <xf numFmtId="164" fontId="4" fillId="0" borderId="10" xfId="15" quotePrefix="1" applyFont="1" applyBorder="1">
      <alignment horizontal="left"/>
    </xf>
    <xf numFmtId="164" fontId="4" fillId="0" borderId="10" xfId="15" applyFont="1" applyBorder="1">
      <alignment horizontal="left"/>
    </xf>
    <xf numFmtId="164" fontId="4" fillId="0" borderId="0" xfId="15" quotePrefix="1" applyFont="1" applyBorder="1">
      <alignment horizontal="left"/>
    </xf>
    <xf numFmtId="0" fontId="0" fillId="0" borderId="16" xfId="0" applyBorder="1" applyAlignment="1">
      <alignment horizontal="left" vertical="top" wrapText="1" indent="1"/>
    </xf>
    <xf numFmtId="0" fontId="0" fillId="0" borderId="16" xfId="0" applyFill="1" applyBorder="1" applyAlignment="1">
      <alignment horizontal="left" vertical="top" wrapText="1" indent="1"/>
    </xf>
    <xf numFmtId="164" fontId="4" fillId="0" borderId="17" xfId="15" applyFont="1" applyBorder="1">
      <alignment horizontal="left"/>
    </xf>
    <xf numFmtId="164" fontId="3" fillId="0" borderId="10" xfId="15" quotePrefix="1" applyFont="1" applyBorder="1" applyAlignment="1">
      <alignment horizontal="left" vertical="top" wrapText="1" indent="1"/>
    </xf>
    <xf numFmtId="0" fontId="37" fillId="0" borderId="21" xfId="0" applyFont="1" applyBorder="1" applyAlignment="1">
      <alignment wrapText="1"/>
    </xf>
    <xf numFmtId="0" fontId="0" fillId="0" borderId="0" xfId="0" quotePrefix="1" applyAlignment="1">
      <alignment horizontal="left" indent="1"/>
    </xf>
    <xf numFmtId="0" fontId="1" fillId="0" borderId="24" xfId="0" applyFont="1" applyBorder="1"/>
    <xf numFmtId="0" fontId="0" fillId="0" borderId="24" xfId="0" applyFont="1" applyBorder="1" applyAlignment="1">
      <alignment horizontal="left" indent="1"/>
    </xf>
    <xf numFmtId="0" fontId="0" fillId="0" borderId="24" xfId="0" applyFont="1" applyBorder="1" applyAlignment="1">
      <alignment horizontal="left" indent="2"/>
    </xf>
    <xf numFmtId="0" fontId="0" fillId="0" borderId="24" xfId="0" applyFont="1" applyBorder="1" applyAlignment="1">
      <alignment horizontal="left" indent="3"/>
    </xf>
    <xf numFmtId="0" fontId="0" fillId="0" borderId="24" xfId="0" applyFont="1" applyFill="1" applyBorder="1" applyAlignment="1">
      <alignment horizontal="left" indent="2"/>
    </xf>
    <xf numFmtId="0" fontId="0" fillId="0" borderId="0" xfId="0" quotePrefix="1" applyAlignment="1">
      <alignment horizontal="left" vertical="top" wrapText="1" indent="1"/>
    </xf>
    <xf numFmtId="0" fontId="37" fillId="0" borderId="24" xfId="0" applyFont="1" applyBorder="1" applyAlignment="1">
      <alignment wrapText="1"/>
    </xf>
    <xf numFmtId="164" fontId="3" fillId="0" borderId="0" xfId="15" quotePrefix="1" applyFont="1" applyBorder="1" applyAlignment="1">
      <alignment horizontal="left" indent="1"/>
    </xf>
    <xf numFmtId="164" fontId="5" fillId="0" borderId="13" xfId="15" quotePrefix="1" applyFont="1" applyBorder="1">
      <alignment horizontal="left"/>
    </xf>
    <xf numFmtId="164" fontId="3" fillId="0" borderId="13" xfId="15" applyFont="1" applyBorder="1">
      <alignment horizontal="left"/>
    </xf>
    <xf numFmtId="0" fontId="15" fillId="0" borderId="10" xfId="0" applyFont="1" applyBorder="1" applyAlignment="1">
      <alignment horizontal="right"/>
    </xf>
    <xf numFmtId="173" fontId="25" fillId="0" borderId="12" xfId="0" applyNumberFormat="1" applyFont="1" applyBorder="1" applyAlignment="1">
      <alignment horizontal="left"/>
    </xf>
    <xf numFmtId="178" fontId="7" fillId="0" borderId="17" xfId="0" quotePrefix="1" applyNumberFormat="1" applyFont="1" applyFill="1" applyBorder="1" applyAlignment="1">
      <alignment horizontal="left"/>
    </xf>
    <xf numFmtId="173" fontId="7" fillId="0" borderId="0" xfId="0" quotePrefix="1" applyNumberFormat="1" applyFont="1" applyFill="1" applyAlignment="1">
      <alignment horizontal="left"/>
    </xf>
    <xf numFmtId="0" fontId="1" fillId="4" borderId="31" xfId="0" applyFont="1" applyFill="1" applyBorder="1" applyAlignment="1">
      <alignment vertical="center"/>
    </xf>
    <xf numFmtId="0" fontId="5" fillId="4" borderId="31" xfId="13" applyFont="1" applyFill="1" applyBorder="1" applyAlignment="1">
      <alignment horizontal="left" vertical="center"/>
    </xf>
    <xf numFmtId="0" fontId="1" fillId="4" borderId="0" xfId="0" applyFont="1" applyFill="1"/>
    <xf numFmtId="179" fontId="38" fillId="4" borderId="0" xfId="0" applyNumberFormat="1" applyFont="1" applyFill="1" applyAlignment="1" applyProtection="1">
      <alignment horizontal="right"/>
      <protection locked="0" hidden="1"/>
    </xf>
    <xf numFmtId="0" fontId="1" fillId="4" borderId="0" xfId="0" applyFont="1" applyFill="1" applyAlignment="1">
      <alignment horizontal="center"/>
    </xf>
    <xf numFmtId="0" fontId="39" fillId="0" borderId="0" xfId="0" applyFont="1"/>
    <xf numFmtId="0" fontId="0" fillId="0" borderId="28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0" fillId="5" borderId="0" xfId="0" applyFont="1" applyFill="1" applyBorder="1" applyAlignment="1" applyProtection="1">
      <alignment horizontal="left"/>
      <protection locked="0"/>
    </xf>
    <xf numFmtId="0" fontId="21" fillId="0" borderId="0" xfId="13" applyFont="1" applyAlignment="1">
      <alignment horizontal="left"/>
    </xf>
    <xf numFmtId="0" fontId="0" fillId="0" borderId="16" xfId="0" applyBorder="1" applyAlignment="1">
      <alignment horizontal="left" vertical="top" indent="1"/>
    </xf>
    <xf numFmtId="0" fontId="0" fillId="0" borderId="6" xfId="0" applyBorder="1" applyAlignment="1">
      <alignment horizontal="left" vertical="top" indent="1"/>
    </xf>
    <xf numFmtId="0" fontId="0" fillId="0" borderId="10" xfId="0" applyBorder="1"/>
    <xf numFmtId="0" fontId="3" fillId="0" borderId="27" xfId="0" applyFont="1" applyFill="1" applyBorder="1" applyAlignment="1"/>
    <xf numFmtId="0" fontId="0" fillId="0" borderId="27" xfId="0" applyBorder="1"/>
    <xf numFmtId="0" fontId="5" fillId="0" borderId="18" xfId="0" applyFont="1" applyBorder="1" applyAlignment="1">
      <alignment horizontal="left" wrapText="1"/>
    </xf>
    <xf numFmtId="164" fontId="3" fillId="0" borderId="28" xfId="14" applyFont="1" applyBorder="1">
      <alignment horizontal="left"/>
    </xf>
  </cellXfs>
  <cellStyles count="18">
    <cellStyle name="Beobachtung" xfId="1"/>
    <cellStyle name="Beobachtung (2)" xfId="2"/>
    <cellStyle name="Beobachtung (alpha)" xfId="3"/>
    <cellStyle name="Beobachtung (gesperrt)" xfId="4"/>
    <cellStyle name="Beobachtung (Total)" xfId="5"/>
    <cellStyle name="Beobachtung (Total) (2)" xfId="6"/>
    <cellStyle name="Betrag" xfId="7"/>
    <cellStyle name="ColPos" xfId="8"/>
    <cellStyle name="EmptyField" xfId="9"/>
    <cellStyle name="LinePos" xfId="11"/>
    <cellStyle name="Link" xfId="10" builtinId="8"/>
    <cellStyle name="Normal 2" xfId="12"/>
    <cellStyle name="Standard" xfId="0" builtinId="0"/>
    <cellStyle name="Standard 2" xfId="13"/>
    <cellStyle name="Titel" xfId="14"/>
    <cellStyle name="Titel 2" xfId="15"/>
    <cellStyle name="Überschrift 5" xfId="16"/>
    <cellStyle name="ValMessage" xfId="17"/>
  </cellStyles>
  <dxfs count="7">
    <dxf>
      <font>
        <b/>
        <i val="0"/>
        <color rgb="FFFF0000"/>
      </font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b/>
        <i val="0"/>
        <color rgb="FFFF0000"/>
      </font>
    </dxf>
    <dxf>
      <fill>
        <patternFill>
          <bgColor rgb="FFFFC000"/>
        </patternFill>
      </fill>
    </dxf>
    <dxf>
      <font>
        <b/>
        <i val="0"/>
        <color rgb="FFFF0000"/>
      </font>
    </dxf>
    <dxf>
      <fill>
        <patternFill>
          <bgColor rgb="FFFFC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fmlaLink="$G$22" lockText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5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0</xdr:row>
      <xdr:rowOff>66675</xdr:rowOff>
    </xdr:from>
    <xdr:to>
      <xdr:col>2</xdr:col>
      <xdr:colOff>666750</xdr:colOff>
      <xdr:row>2</xdr:row>
      <xdr:rowOff>219075</xdr:rowOff>
    </xdr:to>
    <xdr:pic>
      <xdr:nvPicPr>
        <xdr:cNvPr id="1443" name="Grafik 8" descr="SNB_LOGO_46_RGB.jpg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66675"/>
          <a:ext cx="15716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3</xdr:col>
      <xdr:colOff>66675</xdr:colOff>
      <xdr:row>0</xdr:row>
      <xdr:rowOff>66675</xdr:rowOff>
    </xdr:from>
    <xdr:to>
      <xdr:col>4</xdr:col>
      <xdr:colOff>514350</xdr:colOff>
      <xdr:row>2</xdr:row>
      <xdr:rowOff>219075</xdr:rowOff>
    </xdr:to>
    <xdr:pic>
      <xdr:nvPicPr>
        <xdr:cNvPr id="1444" name="Grafik 9" descr="B_Logo_FINMA_45mm_gray.jpg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43125" y="66675"/>
          <a:ext cx="15144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20</xdr:row>
          <xdr:rowOff>171450</xdr:rowOff>
        </xdr:from>
        <xdr:to>
          <xdr:col>7</xdr:col>
          <xdr:colOff>0</xdr:colOff>
          <xdr:row>22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</xdr:colOff>
      <xdr:row>0</xdr:row>
      <xdr:rowOff>57150</xdr:rowOff>
    </xdr:from>
    <xdr:to>
      <xdr:col>1</xdr:col>
      <xdr:colOff>827088</xdr:colOff>
      <xdr:row>2</xdr:row>
      <xdr:rowOff>152400</xdr:rowOff>
    </xdr:to>
    <xdr:pic>
      <xdr:nvPicPr>
        <xdr:cNvPr id="2" name="Grafik 8" descr="SNB_LOGO_46_RGB.jpg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57150"/>
          <a:ext cx="1570038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1017588</xdr:colOff>
      <xdr:row>0</xdr:row>
      <xdr:rowOff>57150</xdr:rowOff>
    </xdr:from>
    <xdr:to>
      <xdr:col>2</xdr:col>
      <xdr:colOff>41275</xdr:colOff>
      <xdr:row>2</xdr:row>
      <xdr:rowOff>152400</xdr:rowOff>
    </xdr:to>
    <xdr:pic>
      <xdr:nvPicPr>
        <xdr:cNvPr id="3" name="Grafik 9" descr="B_Logo_FINMA_45mm_gray.jpg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8638" y="57150"/>
          <a:ext cx="1509712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47625</xdr:colOff>
      <xdr:row>0</xdr:row>
      <xdr:rowOff>47625</xdr:rowOff>
    </xdr:from>
    <xdr:to>
      <xdr:col>1</xdr:col>
      <xdr:colOff>1304925</xdr:colOff>
      <xdr:row>2</xdr:row>
      <xdr:rowOff>142875</xdr:rowOff>
    </xdr:to>
    <xdr:pic>
      <xdr:nvPicPr>
        <xdr:cNvPr id="3479" name="Grafik 8" descr="SNB_LOGO_46_RGB.jpg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5716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1495425</xdr:colOff>
      <xdr:row>0</xdr:row>
      <xdr:rowOff>47625</xdr:rowOff>
    </xdr:from>
    <xdr:to>
      <xdr:col>1</xdr:col>
      <xdr:colOff>3009900</xdr:colOff>
      <xdr:row>2</xdr:row>
      <xdr:rowOff>142875</xdr:rowOff>
    </xdr:to>
    <xdr:pic>
      <xdr:nvPicPr>
        <xdr:cNvPr id="3480" name="Grafik 9" descr="B_Logo_FINMA_45mm_gray.jpg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47625"/>
          <a:ext cx="15144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47625</xdr:colOff>
      <xdr:row>0</xdr:row>
      <xdr:rowOff>47625</xdr:rowOff>
    </xdr:from>
    <xdr:to>
      <xdr:col>1</xdr:col>
      <xdr:colOff>1209675</xdr:colOff>
      <xdr:row>2</xdr:row>
      <xdr:rowOff>142875</xdr:rowOff>
    </xdr:to>
    <xdr:pic>
      <xdr:nvPicPr>
        <xdr:cNvPr id="6549" name="Grafik 8" descr="SNB_LOGO_46_RGB.jpg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5621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1400175</xdr:colOff>
      <xdr:row>0</xdr:row>
      <xdr:rowOff>47625</xdr:rowOff>
    </xdr:from>
    <xdr:to>
      <xdr:col>2</xdr:col>
      <xdr:colOff>752475</xdr:colOff>
      <xdr:row>2</xdr:row>
      <xdr:rowOff>142875</xdr:rowOff>
    </xdr:to>
    <xdr:pic>
      <xdr:nvPicPr>
        <xdr:cNvPr id="6550" name="Grafik 9" descr="B_Logo_FINMA_45mm_gray.jpg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0225" y="47625"/>
          <a:ext cx="15240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47625</xdr:colOff>
      <xdr:row>0</xdr:row>
      <xdr:rowOff>47625</xdr:rowOff>
    </xdr:from>
    <xdr:to>
      <xdr:col>1</xdr:col>
      <xdr:colOff>742950</xdr:colOff>
      <xdr:row>2</xdr:row>
      <xdr:rowOff>142875</xdr:rowOff>
    </xdr:to>
    <xdr:pic>
      <xdr:nvPicPr>
        <xdr:cNvPr id="7452" name="Grafik 8" descr="SNB_LOGO_46_RGB.jpg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5621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1400175</xdr:colOff>
      <xdr:row>0</xdr:row>
      <xdr:rowOff>47625</xdr:rowOff>
    </xdr:from>
    <xdr:to>
      <xdr:col>2</xdr:col>
      <xdr:colOff>752475</xdr:colOff>
      <xdr:row>2</xdr:row>
      <xdr:rowOff>142875</xdr:rowOff>
    </xdr:to>
    <xdr:pic>
      <xdr:nvPicPr>
        <xdr:cNvPr id="7453" name="Grafik 9" descr="B_Logo_FINMA_45mm_gray.jpg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47625"/>
          <a:ext cx="15240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info@finma.ch" TargetMode="External"/><Relationship Id="rId1" Type="http://schemas.openxmlformats.org/officeDocument/2006/relationships/hyperlink" Target="http://www.finma.ch/" TargetMode="External"/><Relationship Id="rId6" Type="http://schemas.openxmlformats.org/officeDocument/2006/relationships/ctrlProp" Target="../ctrlProps/ctrlProp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44"/>
  <sheetViews>
    <sheetView showGridLines="0" showRowColHeaders="0" tabSelected="1" zoomScale="80" zoomScaleNormal="80" workbookViewId="0">
      <selection activeCell="H3" sqref="H3"/>
    </sheetView>
  </sheetViews>
  <sheetFormatPr baseColWidth="10" defaultRowHeight="14.25"/>
  <cols>
    <col min="1" max="1" width="5.85546875" style="72" customWidth="1"/>
    <col min="2" max="2" width="13.5703125" style="72" customWidth="1"/>
    <col min="3" max="3" width="11.7109375" style="72" customWidth="1"/>
    <col min="4" max="4" width="16" style="72" customWidth="1"/>
    <col min="5" max="5" width="13.42578125" style="72" customWidth="1"/>
    <col min="6" max="6" width="12" style="72" customWidth="1"/>
    <col min="7" max="7" width="12.28515625" style="72" customWidth="1"/>
    <col min="8" max="8" width="14.28515625" style="72" customWidth="1"/>
    <col min="9" max="9" width="7.28515625" style="72" customWidth="1"/>
    <col min="10" max="16384" width="11.42578125" style="72"/>
  </cols>
  <sheetData>
    <row r="1" spans="1:10" ht="21.75" customHeight="1">
      <c r="B1" s="73"/>
      <c r="G1" s="74" t="s">
        <v>56</v>
      </c>
      <c r="H1" s="75" t="s">
        <v>110</v>
      </c>
    </row>
    <row r="2" spans="1:10" ht="15" customHeight="1">
      <c r="B2" s="73"/>
      <c r="G2" s="74" t="s">
        <v>57</v>
      </c>
      <c r="H2" s="75" t="s">
        <v>111</v>
      </c>
    </row>
    <row r="3" spans="1:10" ht="21" customHeight="1">
      <c r="B3" s="76"/>
      <c r="G3" s="74" t="s">
        <v>117</v>
      </c>
      <c r="H3" s="2" t="s">
        <v>0</v>
      </c>
      <c r="J3" s="77" t="s">
        <v>104</v>
      </c>
    </row>
    <row r="4" spans="1:10" ht="22.5" customHeight="1">
      <c r="B4" s="78"/>
      <c r="G4" s="74" t="s">
        <v>96</v>
      </c>
      <c r="H4" s="109" t="s">
        <v>75</v>
      </c>
    </row>
    <row r="5" spans="1:10" ht="22.5" customHeight="1">
      <c r="G5" s="74" t="s">
        <v>97</v>
      </c>
      <c r="H5" s="1"/>
    </row>
    <row r="6" spans="1:10" ht="27" customHeight="1">
      <c r="B6" s="79" t="s">
        <v>78</v>
      </c>
    </row>
    <row r="7" spans="1:10" ht="18">
      <c r="B7" s="116" t="s">
        <v>112</v>
      </c>
    </row>
    <row r="8" spans="1:10" ht="18" customHeight="1">
      <c r="B8" s="155" t="s">
        <v>111</v>
      </c>
    </row>
    <row r="9" spans="1:10">
      <c r="B9" s="76" t="s">
        <v>194</v>
      </c>
    </row>
    <row r="10" spans="1:10" ht="18" customHeight="1">
      <c r="A10" s="80"/>
      <c r="B10" s="81"/>
      <c r="C10" s="81"/>
      <c r="D10" s="95" t="s">
        <v>98</v>
      </c>
      <c r="E10" s="82"/>
      <c r="F10" s="82"/>
      <c r="G10" s="82"/>
      <c r="H10" s="81"/>
    </row>
    <row r="11" spans="1:10">
      <c r="A11" s="80"/>
      <c r="B11" s="96" t="s">
        <v>99</v>
      </c>
      <c r="C11" s="81"/>
      <c r="D11" s="223"/>
      <c r="E11" s="223"/>
      <c r="F11" s="223"/>
      <c r="G11" s="223"/>
      <c r="H11" s="81"/>
    </row>
    <row r="12" spans="1:10">
      <c r="A12" s="80"/>
      <c r="B12" s="96" t="s">
        <v>100</v>
      </c>
      <c r="C12" s="81"/>
      <c r="D12" s="223"/>
      <c r="E12" s="223"/>
      <c r="F12" s="223"/>
      <c r="G12" s="223"/>
      <c r="H12" s="81"/>
    </row>
    <row r="13" spans="1:10">
      <c r="A13" s="80"/>
      <c r="B13" s="96" t="s">
        <v>69</v>
      </c>
      <c r="C13" s="81"/>
      <c r="D13" s="223"/>
      <c r="E13" s="223"/>
      <c r="F13" s="223"/>
      <c r="G13" s="223"/>
      <c r="H13" s="81"/>
    </row>
    <row r="14" spans="1:10">
      <c r="A14" s="80"/>
      <c r="B14" s="96" t="s">
        <v>101</v>
      </c>
      <c r="C14" s="81"/>
      <c r="D14" s="223"/>
      <c r="E14" s="223"/>
      <c r="F14" s="223"/>
      <c r="G14" s="223"/>
      <c r="H14" s="81"/>
    </row>
    <row r="15" spans="1:10">
      <c r="A15" s="80"/>
      <c r="B15" s="96" t="s">
        <v>102</v>
      </c>
      <c r="C15" s="81"/>
      <c r="D15" s="223"/>
      <c r="E15" s="223"/>
      <c r="F15" s="223"/>
      <c r="G15" s="223"/>
      <c r="H15" s="81"/>
    </row>
    <row r="16" spans="1:10">
      <c r="A16" s="80"/>
      <c r="B16" s="96" t="s">
        <v>103</v>
      </c>
      <c r="C16" s="81"/>
      <c r="D16" s="223"/>
      <c r="E16" s="223"/>
      <c r="F16" s="223"/>
      <c r="G16" s="223"/>
      <c r="H16" s="81"/>
    </row>
    <row r="17" spans="1:16" hidden="1">
      <c r="A17" s="80"/>
      <c r="B17" s="96"/>
      <c r="C17" s="81"/>
      <c r="D17" s="223"/>
      <c r="E17" s="223"/>
      <c r="F17" s="223"/>
      <c r="G17" s="223"/>
      <c r="H17" s="81"/>
    </row>
    <row r="18" spans="1:16">
      <c r="A18" s="80"/>
      <c r="B18" s="96" t="s">
        <v>70</v>
      </c>
      <c r="C18" s="81"/>
      <c r="D18" s="223"/>
      <c r="E18" s="223"/>
      <c r="F18" s="223"/>
      <c r="G18" s="223"/>
      <c r="H18" s="81"/>
    </row>
    <row r="19" spans="1:16">
      <c r="A19" s="80"/>
      <c r="B19" s="83"/>
      <c r="C19" s="81"/>
      <c r="D19" s="84"/>
      <c r="E19" s="84"/>
      <c r="F19" s="84"/>
      <c r="G19" s="84"/>
      <c r="H19" s="81"/>
    </row>
    <row r="20" spans="1:16">
      <c r="B20" s="161" t="s">
        <v>76</v>
      </c>
      <c r="C20" s="162"/>
      <c r="D20" s="163" t="s">
        <v>77</v>
      </c>
      <c r="E20" s="163" t="s">
        <v>185</v>
      </c>
      <c r="F20" s="215"/>
      <c r="G20" s="216" t="s">
        <v>186</v>
      </c>
      <c r="H20" s="215"/>
    </row>
    <row r="21" spans="1:16">
      <c r="B21" s="85"/>
      <c r="C21" s="85"/>
      <c r="D21" s="85"/>
      <c r="E21" s="217"/>
      <c r="F21" s="217"/>
      <c r="G21" s="217"/>
      <c r="H21" s="217"/>
    </row>
    <row r="22" spans="1:16">
      <c r="B22" s="86" t="s">
        <v>119</v>
      </c>
      <c r="C22" s="86"/>
      <c r="D22" s="87">
        <f>'C_CRSEC.MELD'!D66</f>
        <v>0</v>
      </c>
      <c r="E22" s="87">
        <f>'C_CRSEC.MELD'!D67</f>
        <v>0</v>
      </c>
      <c r="F22" s="180" t="str">
        <f>IF(AND(G22=FALSE,E22&gt;0),"!","OK")</f>
        <v>OK</v>
      </c>
      <c r="G22" s="218" t="b">
        <v>0</v>
      </c>
      <c r="H22" s="219"/>
    </row>
    <row r="23" spans="1:16">
      <c r="B23" s="86" t="s">
        <v>109</v>
      </c>
      <c r="C23" s="86"/>
      <c r="D23" s="87">
        <f>'C_OPR.MELD'!D41</f>
        <v>0</v>
      </c>
      <c r="E23" s="86"/>
      <c r="F23" s="86"/>
      <c r="G23" s="86"/>
      <c r="H23" s="219"/>
    </row>
    <row r="24" spans="1:16">
      <c r="B24" s="86" t="s">
        <v>108</v>
      </c>
      <c r="C24" s="86"/>
      <c r="D24" s="87">
        <f>'C_SETT.MELD'!D25</f>
        <v>0</v>
      </c>
      <c r="E24" s="86"/>
      <c r="F24" s="86"/>
      <c r="G24" s="86"/>
      <c r="H24" s="219"/>
    </row>
    <row r="25" spans="1:16">
      <c r="B25" s="180" t="s">
        <v>107</v>
      </c>
      <c r="C25" s="180"/>
      <c r="D25" s="181">
        <f>'C_CVA.MELD'!D31</f>
        <v>0</v>
      </c>
      <c r="E25" s="86"/>
      <c r="F25" s="86"/>
      <c r="G25" s="86"/>
      <c r="H25" s="219"/>
    </row>
    <row r="26" spans="1:16">
      <c r="B26" s="86"/>
      <c r="C26" s="86"/>
      <c r="D26" s="87"/>
      <c r="E26" s="86"/>
      <c r="F26" s="86"/>
      <c r="G26" s="86"/>
      <c r="H26" s="219"/>
      <c r="J26" s="88"/>
      <c r="P26" s="89"/>
    </row>
    <row r="27" spans="1:16">
      <c r="B27" s="110" t="str">
        <f>IF(D27&gt;0,"Data with errors","")</f>
        <v/>
      </c>
      <c r="C27" s="111"/>
      <c r="D27" s="112">
        <f>SUM(D22:D26)</f>
        <v>0</v>
      </c>
      <c r="E27" s="112">
        <f>SUM(E22:E26)</f>
        <v>0</v>
      </c>
      <c r="F27" s="111"/>
      <c r="G27" s="111"/>
      <c r="H27" s="113" t="str">
        <f>IF(COUNTIF(F22:F26,"!")&gt;0,"Data with warnings","")</f>
        <v/>
      </c>
    </row>
    <row r="28" spans="1:16" ht="27.95" customHeight="1">
      <c r="B28" s="4" t="s">
        <v>105</v>
      </c>
      <c r="C28" s="97"/>
      <c r="D28" s="98"/>
      <c r="E28" s="97"/>
      <c r="F28" s="97"/>
      <c r="G28" s="97"/>
    </row>
    <row r="29" spans="1:16">
      <c r="B29" s="4" t="s">
        <v>106</v>
      </c>
      <c r="C29" s="97"/>
      <c r="D29" s="97"/>
      <c r="E29" s="97"/>
      <c r="F29" s="97"/>
      <c r="G29" s="97"/>
    </row>
    <row r="30" spans="1:16" ht="21" customHeight="1">
      <c r="B30" s="67" t="s">
        <v>195</v>
      </c>
      <c r="C30" s="97"/>
      <c r="D30" s="97"/>
      <c r="G30" s="97"/>
      <c r="K30" s="91"/>
    </row>
    <row r="31" spans="1:16">
      <c r="B31" s="76" t="s">
        <v>74</v>
      </c>
    </row>
    <row r="32" spans="1:16" ht="21" customHeight="1">
      <c r="B32" s="67" t="s">
        <v>65</v>
      </c>
    </row>
    <row r="33" spans="2:11">
      <c r="B33" s="224" t="str">
        <f>"the following details: your code ("&amp;H3&amp;"), survey ("&amp;H1&amp;") and reporting date ("&amp;IF(ISTEXT(H4),H4,DAY(H4)&amp;"."&amp;MONTH(H4)&amp;"."&amp;YEAR(H4))&amp;")."</f>
        <v>the following details: your code (XXXXXX), survey (C_Basel3) and reporting date (DD.MM.YYYY).</v>
      </c>
      <c r="C33" s="224"/>
      <c r="D33" s="224"/>
      <c r="E33" s="224"/>
      <c r="F33" s="224"/>
      <c r="G33" s="224"/>
      <c r="H33" s="224"/>
    </row>
    <row r="34" spans="2:11" ht="15" customHeight="1">
      <c r="B34" s="92"/>
      <c r="C34" s="99"/>
      <c r="D34" s="99"/>
      <c r="E34" s="99"/>
      <c r="F34" s="99"/>
      <c r="G34" s="99"/>
      <c r="H34" s="99"/>
    </row>
    <row r="35" spans="2:11" ht="21" customHeight="1">
      <c r="B35" s="104" t="s">
        <v>54</v>
      </c>
      <c r="C35" s="100"/>
      <c r="D35" s="100"/>
      <c r="E35" s="100"/>
      <c r="F35" s="101" t="s">
        <v>72</v>
      </c>
      <c r="G35" s="100"/>
      <c r="H35" s="152" t="str">
        <f>HYPERLINK("mailto:forms@snb.ch?subject="&amp;H37&amp;" Ordering forms","forms@snb.ch")</f>
        <v>forms@snb.ch</v>
      </c>
    </row>
    <row r="36" spans="2:11" ht="15" customHeight="1">
      <c r="B36" s="104" t="s">
        <v>58</v>
      </c>
      <c r="C36" s="100"/>
      <c r="D36" s="100"/>
      <c r="E36" s="100"/>
      <c r="F36" s="103" t="s">
        <v>73</v>
      </c>
      <c r="G36" s="100"/>
      <c r="H36" s="102" t="str">
        <f>HYPERLINK("mailto:statistik.erhebungen@snb.ch?subject="&amp;H37&amp;" Question","statistik.erhebungen@snb.ch")</f>
        <v>statistik.erhebungen@snb.ch</v>
      </c>
    </row>
    <row r="37" spans="2:11" ht="15" customHeight="1">
      <c r="B37" s="104" t="s">
        <v>59</v>
      </c>
      <c r="C37" s="100"/>
      <c r="D37" s="100"/>
      <c r="E37" s="100"/>
      <c r="F37" s="103" t="s">
        <v>60</v>
      </c>
      <c r="G37" s="100"/>
      <c r="H37" s="103" t="str">
        <f>H3&amp;" "&amp;""&amp;H1&amp;" "&amp;IF(ISTEXT(H4),H4,DAY(H4)&amp;"."&amp;MONTH(H4)&amp;"."&amp;YEAR(H4))</f>
        <v>XXXXXX C_Basel3 DD.MM.YYYY</v>
      </c>
      <c r="K37" s="97"/>
    </row>
    <row r="38" spans="2:11" ht="15" customHeight="1">
      <c r="B38" s="104" t="s">
        <v>66</v>
      </c>
      <c r="C38" s="100"/>
      <c r="D38" s="100"/>
      <c r="E38" s="100"/>
      <c r="K38" s="97"/>
    </row>
    <row r="39" spans="2:11" ht="15" customHeight="1">
      <c r="B39" s="104" t="s">
        <v>116</v>
      </c>
      <c r="C39" s="100"/>
      <c r="D39" s="100"/>
      <c r="E39" s="100"/>
      <c r="H39" s="164"/>
    </row>
    <row r="40" spans="2:11" ht="23.1" customHeight="1">
      <c r="B40" s="104" t="s">
        <v>55</v>
      </c>
      <c r="C40" s="105"/>
      <c r="D40" s="105"/>
      <c r="E40" s="105"/>
      <c r="F40" s="105"/>
      <c r="G40" s="105"/>
      <c r="H40" s="152" t="s">
        <v>61</v>
      </c>
    </row>
    <row r="41" spans="2:11" ht="15" customHeight="1">
      <c r="B41" s="104" t="s">
        <v>118</v>
      </c>
      <c r="C41" s="105"/>
      <c r="D41" s="105"/>
      <c r="E41" s="105"/>
      <c r="F41" s="105"/>
      <c r="G41" s="105"/>
      <c r="H41" s="152" t="s">
        <v>62</v>
      </c>
    </row>
    <row r="42" spans="2:11" ht="15" customHeight="1">
      <c r="B42" s="104" t="s">
        <v>63</v>
      </c>
      <c r="C42" s="105"/>
      <c r="D42" s="105"/>
      <c r="E42" s="105"/>
      <c r="F42" s="105"/>
      <c r="G42" s="105"/>
      <c r="H42" s="105"/>
    </row>
    <row r="43" spans="2:11" ht="15" customHeight="1">
      <c r="B43" s="104" t="s">
        <v>64</v>
      </c>
      <c r="C43" s="105"/>
      <c r="D43" s="105"/>
      <c r="E43" s="105"/>
      <c r="F43" s="105"/>
      <c r="G43" s="105"/>
      <c r="H43" s="105"/>
    </row>
    <row r="44" spans="2:11" ht="12.95" customHeight="1">
      <c r="B44" s="90"/>
    </row>
  </sheetData>
  <sheetProtection sheet="1" objects="1" scenarios="1"/>
  <mergeCells count="9">
    <mergeCell ref="D16:G16"/>
    <mergeCell ref="B33:H33"/>
    <mergeCell ref="D17:G17"/>
    <mergeCell ref="D18:G18"/>
    <mergeCell ref="D11:G11"/>
    <mergeCell ref="D12:G12"/>
    <mergeCell ref="D13:G13"/>
    <mergeCell ref="D14:G14"/>
    <mergeCell ref="D15:G15"/>
  </mergeCells>
  <conditionalFormatting sqref="B20:D20">
    <cfRule type="expression" dxfId="6" priority="9" stopIfTrue="1">
      <formula>$D27&gt;0</formula>
    </cfRule>
  </conditionalFormatting>
  <conditionalFormatting sqref="D27">
    <cfRule type="cellIs" dxfId="5" priority="7" stopIfTrue="1" operator="greaterThan">
      <formula>0</formula>
    </cfRule>
  </conditionalFormatting>
  <conditionalFormatting sqref="F20 H20">
    <cfRule type="expression" dxfId="4" priority="5" stopIfTrue="1">
      <formula>$D27&gt;0</formula>
    </cfRule>
  </conditionalFormatting>
  <conditionalFormatting sqref="E27">
    <cfRule type="cellIs" dxfId="3" priority="4" stopIfTrue="1" operator="greaterThan">
      <formula>0</formula>
    </cfRule>
  </conditionalFormatting>
  <conditionalFormatting sqref="E20">
    <cfRule type="expression" dxfId="2" priority="3" stopIfTrue="1">
      <formula>$D27&gt;0</formula>
    </cfRule>
  </conditionalFormatting>
  <conditionalFormatting sqref="G20">
    <cfRule type="expression" dxfId="1" priority="2" stopIfTrue="1">
      <formula>$D27&gt;0</formula>
    </cfRule>
  </conditionalFormatting>
  <conditionalFormatting sqref="F22:F26">
    <cfRule type="cellIs" dxfId="0" priority="1" operator="equal">
      <formula>"!"</formula>
    </cfRule>
  </conditionalFormatting>
  <dataValidations count="1">
    <dataValidation type="list" allowBlank="1" showInputMessage="1" showErrorMessage="1" sqref="H5">
      <formula1>"Correction,Test"</formula1>
    </dataValidation>
  </dataValidations>
  <hyperlinks>
    <hyperlink ref="H40" r:id="rId1"/>
    <hyperlink ref="H41" r:id="rId2"/>
  </hyperlinks>
  <pageMargins left="0.59055118110236227" right="0.39370078740157483" top="0.78740157480314965" bottom="0.78740157480314965" header="0.31496062992125984" footer="0.31496062992125984"/>
  <pageSetup paperSize="9" scale="80" orientation="portrait" r:id="rId3"/>
  <headerFooter>
    <oddFooter>&amp;L&amp;D - &amp;T</oddFooter>
  </headerFooter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6" name="Check Box 1">
              <controlPr defaultSize="0" autoFill="0" autoLine="0" autoPict="0">
                <anchor moveWithCells="1">
                  <from>
                    <xdr:col>6</xdr:col>
                    <xdr:colOff>0</xdr:colOff>
                    <xdr:row>20</xdr:row>
                    <xdr:rowOff>171450</xdr:rowOff>
                  </from>
                  <to>
                    <xdr:col>7</xdr:col>
                    <xdr:colOff>0</xdr:colOff>
                    <xdr:row>22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05"/>
  <sheetViews>
    <sheetView showGridLines="0" showRowColHeaders="0" showZeros="0" zoomScale="80" zoomScaleNormal="80" workbookViewId="0">
      <pane xSplit="3" ySplit="10" topLeftCell="D11" activePane="bottomRight" state="frozenSplit"/>
      <selection activeCell="I13" sqref="I13"/>
      <selection pane="topRight" activeCell="I13" sqref="I13"/>
      <selection pane="bottomLeft" activeCell="I13" sqref="I13"/>
      <selection pane="bottomRight" activeCell="D14" sqref="D14"/>
    </sheetView>
  </sheetViews>
  <sheetFormatPr baseColWidth="10" defaultRowHeight="12.75"/>
  <cols>
    <col min="1" max="1" width="11.7109375" style="4" customWidth="1"/>
    <col min="2" max="2" width="37.28515625" style="4" customWidth="1"/>
    <col min="3" max="3" width="4.7109375" style="4" customWidth="1"/>
    <col min="4" max="20" width="17.7109375" style="4" customWidth="1"/>
    <col min="21" max="21" width="4.7109375" style="4" customWidth="1"/>
    <col min="22" max="16384" width="11.42578125" style="4"/>
  </cols>
  <sheetData>
    <row r="1" spans="1:21" ht="20.25" customHeight="1">
      <c r="A1" s="51"/>
      <c r="B1" s="6"/>
      <c r="C1" s="6"/>
      <c r="D1" s="6"/>
      <c r="E1" s="186" t="s">
        <v>120</v>
      </c>
      <c r="F1" s="6"/>
      <c r="G1" s="6"/>
      <c r="H1" s="6"/>
      <c r="I1" s="6"/>
      <c r="J1" s="6"/>
      <c r="S1" s="187" t="s">
        <v>1</v>
      </c>
      <c r="T1" s="93" t="s">
        <v>119</v>
      </c>
      <c r="U1" s="6"/>
    </row>
    <row r="2" spans="1:21" ht="20.25" customHeight="1">
      <c r="A2" s="6"/>
      <c r="B2" s="188"/>
      <c r="C2" s="6"/>
      <c r="D2" s="6"/>
      <c r="E2" s="116" t="s">
        <v>112</v>
      </c>
      <c r="G2" s="189"/>
      <c r="H2" s="188"/>
      <c r="I2" s="188"/>
      <c r="S2" s="187" t="s">
        <v>117</v>
      </c>
      <c r="T2" s="94" t="str">
        <f>'Delivery note'!H3</f>
        <v>XXXXXX</v>
      </c>
      <c r="U2" s="6"/>
    </row>
    <row r="3" spans="1:21" ht="20.25" customHeight="1">
      <c r="A3" s="6"/>
      <c r="B3" s="188"/>
      <c r="C3" s="6"/>
      <c r="D3" s="6"/>
      <c r="E3" s="4" t="s">
        <v>3</v>
      </c>
      <c r="G3" s="189"/>
      <c r="H3" s="188"/>
      <c r="I3" s="188"/>
      <c r="L3" s="76"/>
      <c r="S3" s="187" t="s">
        <v>96</v>
      </c>
      <c r="T3" s="157" t="str">
        <f>'Delivery note'!H4</f>
        <v>DD.MM.YYYY</v>
      </c>
      <c r="U3" s="6"/>
    </row>
    <row r="4" spans="1:21" ht="20.100000000000001" customHeight="1">
      <c r="A4" s="6"/>
      <c r="B4" s="188"/>
      <c r="C4" s="6"/>
      <c r="D4" s="6"/>
      <c r="G4" s="189"/>
      <c r="H4" s="188"/>
      <c r="I4" s="188"/>
      <c r="L4" s="76"/>
      <c r="U4" s="6"/>
    </row>
    <row r="5" spans="1:21" ht="20.100000000000001" customHeight="1">
      <c r="A5" s="6"/>
      <c r="B5" s="188"/>
      <c r="C5" s="6"/>
      <c r="D5" s="6"/>
      <c r="E5" s="190"/>
      <c r="F5" s="190"/>
      <c r="G5" s="190"/>
      <c r="H5" s="188"/>
      <c r="I5" s="188"/>
      <c r="L5" s="188"/>
      <c r="U5" s="6"/>
    </row>
    <row r="6" spans="1:21" ht="4.5" customHeight="1">
      <c r="A6" s="6"/>
      <c r="B6" s="188"/>
      <c r="C6" s="6"/>
      <c r="D6" s="6"/>
      <c r="E6" s="188"/>
      <c r="F6" s="188"/>
      <c r="G6" s="188"/>
      <c r="H6" s="188"/>
      <c r="I6" s="188"/>
      <c r="J6" s="188"/>
      <c r="K6" s="188"/>
      <c r="L6" s="188"/>
      <c r="U6" s="6"/>
    </row>
    <row r="7" spans="1:21" ht="20.100000000000001" customHeight="1">
      <c r="A7" s="9"/>
      <c r="B7" s="188"/>
      <c r="C7" s="9"/>
      <c r="D7" s="6"/>
      <c r="E7" s="191"/>
      <c r="F7" s="191"/>
      <c r="G7" s="191"/>
      <c r="H7" s="188"/>
      <c r="I7" s="188"/>
      <c r="J7" s="188"/>
      <c r="K7" s="188"/>
      <c r="L7" s="188"/>
      <c r="M7" s="6"/>
      <c r="U7" s="9"/>
    </row>
    <row r="8" spans="1:21" ht="33.75" customHeight="1">
      <c r="A8" s="192"/>
      <c r="B8" s="193"/>
      <c r="C8" s="54"/>
      <c r="D8" s="225" t="s">
        <v>121</v>
      </c>
      <c r="E8" s="225"/>
      <c r="F8" s="225"/>
      <c r="G8" s="225"/>
      <c r="H8" s="225"/>
      <c r="I8" s="225" t="s">
        <v>122</v>
      </c>
      <c r="J8" s="225"/>
      <c r="K8" s="225"/>
      <c r="L8" s="225"/>
      <c r="M8" s="225" t="s">
        <v>123</v>
      </c>
      <c r="N8" s="225"/>
      <c r="O8" s="225"/>
      <c r="P8" s="225"/>
      <c r="Q8" s="226" t="s">
        <v>124</v>
      </c>
      <c r="R8" s="226"/>
      <c r="S8" s="226"/>
      <c r="T8" s="226"/>
      <c r="U8" s="69"/>
    </row>
    <row r="9" spans="1:21" ht="39.75" customHeight="1">
      <c r="A9" s="194"/>
      <c r="B9" s="186"/>
      <c r="C9" s="61"/>
      <c r="D9" s="195" t="s">
        <v>125</v>
      </c>
      <c r="E9" s="195" t="s">
        <v>126</v>
      </c>
      <c r="F9" s="195" t="s">
        <v>127</v>
      </c>
      <c r="G9" s="195" t="s">
        <v>128</v>
      </c>
      <c r="H9" s="196" t="s">
        <v>129</v>
      </c>
      <c r="I9" s="196" t="s">
        <v>130</v>
      </c>
      <c r="J9" s="196" t="s">
        <v>131</v>
      </c>
      <c r="K9" s="196" t="s">
        <v>132</v>
      </c>
      <c r="L9" s="196" t="s">
        <v>129</v>
      </c>
      <c r="M9" s="196" t="s">
        <v>130</v>
      </c>
      <c r="N9" s="196" t="s">
        <v>131</v>
      </c>
      <c r="O9" s="196" t="s">
        <v>132</v>
      </c>
      <c r="P9" s="196" t="s">
        <v>129</v>
      </c>
      <c r="Q9" s="196" t="s">
        <v>130</v>
      </c>
      <c r="R9" s="196" t="s">
        <v>131</v>
      </c>
      <c r="S9" s="196" t="s">
        <v>132</v>
      </c>
      <c r="T9" s="196" t="s">
        <v>129</v>
      </c>
      <c r="U9" s="70"/>
    </row>
    <row r="10" spans="1:21" ht="20.100000000000001" customHeight="1">
      <c r="A10" s="194"/>
      <c r="B10" s="197"/>
      <c r="C10" s="70"/>
      <c r="D10" s="117" t="s">
        <v>31</v>
      </c>
      <c r="E10" s="117" t="s">
        <v>32</v>
      </c>
      <c r="F10" s="117" t="s">
        <v>42</v>
      </c>
      <c r="G10" s="117" t="s">
        <v>43</v>
      </c>
      <c r="H10" s="117" t="s">
        <v>44</v>
      </c>
      <c r="I10" s="117" t="s">
        <v>45</v>
      </c>
      <c r="J10" s="117" t="s">
        <v>46</v>
      </c>
      <c r="K10" s="117" t="s">
        <v>133</v>
      </c>
      <c r="L10" s="117" t="s">
        <v>134</v>
      </c>
      <c r="M10" s="117" t="s">
        <v>135</v>
      </c>
      <c r="N10" s="117" t="s">
        <v>136</v>
      </c>
      <c r="O10" s="117" t="s">
        <v>137</v>
      </c>
      <c r="P10" s="117" t="s">
        <v>138</v>
      </c>
      <c r="Q10" s="117" t="s">
        <v>139</v>
      </c>
      <c r="R10" s="117" t="s">
        <v>140</v>
      </c>
      <c r="S10" s="117" t="s">
        <v>141</v>
      </c>
      <c r="T10" s="117" t="s">
        <v>142</v>
      </c>
      <c r="U10" s="68"/>
    </row>
    <row r="11" spans="1:21" ht="39.950000000000003" customHeight="1" thickBot="1">
      <c r="A11" s="198" t="s">
        <v>143</v>
      </c>
      <c r="B11" s="199" t="s">
        <v>144</v>
      </c>
      <c r="C11" s="106">
        <v>1</v>
      </c>
      <c r="D11" s="26">
        <f>SUM(D12,D21)</f>
        <v>0</v>
      </c>
      <c r="E11" s="26">
        <f t="shared" ref="E11:T11" si="0">SUM(E12,E21)</f>
        <v>0</v>
      </c>
      <c r="F11" s="26">
        <f t="shared" si="0"/>
        <v>0</v>
      </c>
      <c r="G11" s="26">
        <f t="shared" si="0"/>
        <v>0</v>
      </c>
      <c r="H11" s="26">
        <f t="shared" si="0"/>
        <v>0</v>
      </c>
      <c r="I11" s="26">
        <f t="shared" si="0"/>
        <v>0</v>
      </c>
      <c r="J11" s="26">
        <f t="shared" si="0"/>
        <v>0</v>
      </c>
      <c r="K11" s="26">
        <f t="shared" si="0"/>
        <v>0</v>
      </c>
      <c r="L11" s="26">
        <f t="shared" si="0"/>
        <v>0</v>
      </c>
      <c r="M11" s="26">
        <f t="shared" si="0"/>
        <v>0</v>
      </c>
      <c r="N11" s="26">
        <f t="shared" si="0"/>
        <v>0</v>
      </c>
      <c r="O11" s="26">
        <f t="shared" si="0"/>
        <v>0</v>
      </c>
      <c r="P11" s="26">
        <f t="shared" si="0"/>
        <v>0</v>
      </c>
      <c r="Q11" s="26">
        <f t="shared" si="0"/>
        <v>0</v>
      </c>
      <c r="R11" s="26">
        <f t="shared" si="0"/>
        <v>0</v>
      </c>
      <c r="S11" s="26">
        <f t="shared" si="0"/>
        <v>0</v>
      </c>
      <c r="T11" s="26">
        <f t="shared" si="0"/>
        <v>0</v>
      </c>
      <c r="U11" s="106">
        <v>1</v>
      </c>
    </row>
    <row r="12" spans="1:21" s="76" customFormat="1" ht="30" customHeight="1" thickTop="1" thickBot="1">
      <c r="A12" s="200">
        <v>1.1000000000000001</v>
      </c>
      <c r="B12" s="201" t="s">
        <v>145</v>
      </c>
      <c r="C12" s="106">
        <v>2</v>
      </c>
      <c r="D12" s="26">
        <f>SUM(D13,D18)</f>
        <v>0</v>
      </c>
      <c r="E12" s="26">
        <f t="shared" ref="E12:T12" si="1">SUM(E13,E18)</f>
        <v>0</v>
      </c>
      <c r="F12" s="26">
        <f t="shared" si="1"/>
        <v>0</v>
      </c>
      <c r="G12" s="26">
        <f t="shared" si="1"/>
        <v>0</v>
      </c>
      <c r="H12" s="26">
        <f t="shared" si="1"/>
        <v>0</v>
      </c>
      <c r="I12" s="26">
        <f t="shared" si="1"/>
        <v>0</v>
      </c>
      <c r="J12" s="26">
        <f t="shared" si="1"/>
        <v>0</v>
      </c>
      <c r="K12" s="26">
        <f t="shared" si="1"/>
        <v>0</v>
      </c>
      <c r="L12" s="26">
        <f t="shared" si="1"/>
        <v>0</v>
      </c>
      <c r="M12" s="26">
        <f t="shared" si="1"/>
        <v>0</v>
      </c>
      <c r="N12" s="26">
        <f t="shared" si="1"/>
        <v>0</v>
      </c>
      <c r="O12" s="26">
        <f t="shared" si="1"/>
        <v>0</v>
      </c>
      <c r="P12" s="26">
        <f t="shared" si="1"/>
        <v>0</v>
      </c>
      <c r="Q12" s="26">
        <f t="shared" si="1"/>
        <v>0</v>
      </c>
      <c r="R12" s="26">
        <f t="shared" si="1"/>
        <v>0</v>
      </c>
      <c r="S12" s="26">
        <f t="shared" si="1"/>
        <v>0</v>
      </c>
      <c r="T12" s="26">
        <f t="shared" si="1"/>
        <v>0</v>
      </c>
      <c r="U12" s="106">
        <v>2</v>
      </c>
    </row>
    <row r="13" spans="1:21" s="76" customFormat="1" ht="20.100000000000001" customHeight="1" thickTop="1" thickBot="1">
      <c r="A13" s="200" t="s">
        <v>146</v>
      </c>
      <c r="B13" s="202" t="s">
        <v>53</v>
      </c>
      <c r="C13" s="106">
        <v>3</v>
      </c>
      <c r="D13" s="26">
        <f>SUM(D14,D16)</f>
        <v>0</v>
      </c>
      <c r="E13" s="26">
        <f t="shared" ref="E13:T13" si="2">SUM(E14,E16)</f>
        <v>0</v>
      </c>
      <c r="F13" s="26">
        <f t="shared" si="2"/>
        <v>0</v>
      </c>
      <c r="G13" s="26">
        <f t="shared" si="2"/>
        <v>0</v>
      </c>
      <c r="H13" s="26">
        <f t="shared" si="2"/>
        <v>0</v>
      </c>
      <c r="I13" s="26">
        <f t="shared" si="2"/>
        <v>0</v>
      </c>
      <c r="J13" s="26">
        <f t="shared" si="2"/>
        <v>0</v>
      </c>
      <c r="K13" s="26">
        <f t="shared" si="2"/>
        <v>0</v>
      </c>
      <c r="L13" s="26">
        <f t="shared" si="2"/>
        <v>0</v>
      </c>
      <c r="M13" s="26">
        <f t="shared" si="2"/>
        <v>0</v>
      </c>
      <c r="N13" s="26">
        <f t="shared" si="2"/>
        <v>0</v>
      </c>
      <c r="O13" s="26">
        <f t="shared" si="2"/>
        <v>0</v>
      </c>
      <c r="P13" s="26">
        <f t="shared" si="2"/>
        <v>0</v>
      </c>
      <c r="Q13" s="26">
        <f t="shared" si="2"/>
        <v>0</v>
      </c>
      <c r="R13" s="26">
        <f t="shared" si="2"/>
        <v>0</v>
      </c>
      <c r="S13" s="26">
        <f t="shared" si="2"/>
        <v>0</v>
      </c>
      <c r="T13" s="26">
        <f t="shared" si="2"/>
        <v>0</v>
      </c>
      <c r="U13" s="106">
        <v>3</v>
      </c>
    </row>
    <row r="14" spans="1:21" s="76" customFormat="1" ht="20.100000000000001" customHeight="1" thickTop="1">
      <c r="A14" s="200" t="s">
        <v>147</v>
      </c>
      <c r="B14" s="203" t="s">
        <v>148</v>
      </c>
      <c r="C14" s="106">
        <v>4</v>
      </c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06">
        <v>4</v>
      </c>
    </row>
    <row r="15" spans="1:21" s="76" customFormat="1" ht="20.100000000000001" customHeight="1">
      <c r="A15" s="200" t="s">
        <v>149</v>
      </c>
      <c r="B15" s="204" t="s">
        <v>150</v>
      </c>
      <c r="C15" s="106">
        <v>5</v>
      </c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06">
        <v>5</v>
      </c>
    </row>
    <row r="16" spans="1:21" s="76" customFormat="1" ht="20.100000000000001" customHeight="1">
      <c r="A16" s="200" t="s">
        <v>151</v>
      </c>
      <c r="B16" s="203" t="s">
        <v>152</v>
      </c>
      <c r="C16" s="106">
        <v>6</v>
      </c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06">
        <v>6</v>
      </c>
    </row>
    <row r="17" spans="1:21" s="76" customFormat="1" ht="20.100000000000001" customHeight="1">
      <c r="A17" s="200" t="s">
        <v>153</v>
      </c>
      <c r="B17" s="204" t="s">
        <v>150</v>
      </c>
      <c r="C17" s="106">
        <v>7</v>
      </c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06">
        <v>7</v>
      </c>
    </row>
    <row r="18" spans="1:21" s="76" customFormat="1" ht="20.100000000000001" customHeight="1" thickBot="1">
      <c r="A18" s="200" t="s">
        <v>154</v>
      </c>
      <c r="B18" s="202" t="s">
        <v>155</v>
      </c>
      <c r="C18" s="106">
        <v>8</v>
      </c>
      <c r="D18" s="26">
        <f>SUM(D19:D20)</f>
        <v>0</v>
      </c>
      <c r="E18" s="26">
        <f t="shared" ref="E18:T18" si="3">SUM(E19:E20)</f>
        <v>0</v>
      </c>
      <c r="F18" s="26">
        <f t="shared" si="3"/>
        <v>0</v>
      </c>
      <c r="G18" s="26">
        <f t="shared" si="3"/>
        <v>0</v>
      </c>
      <c r="H18" s="26">
        <f t="shared" si="3"/>
        <v>0</v>
      </c>
      <c r="I18" s="26">
        <f t="shared" si="3"/>
        <v>0</v>
      </c>
      <c r="J18" s="26">
        <f t="shared" si="3"/>
        <v>0</v>
      </c>
      <c r="K18" s="26">
        <f t="shared" si="3"/>
        <v>0</v>
      </c>
      <c r="L18" s="26">
        <f t="shared" si="3"/>
        <v>0</v>
      </c>
      <c r="M18" s="26">
        <f t="shared" si="3"/>
        <v>0</v>
      </c>
      <c r="N18" s="26">
        <f t="shared" si="3"/>
        <v>0</v>
      </c>
      <c r="O18" s="26">
        <f t="shared" si="3"/>
        <v>0</v>
      </c>
      <c r="P18" s="26">
        <f t="shared" si="3"/>
        <v>0</v>
      </c>
      <c r="Q18" s="26">
        <f t="shared" si="3"/>
        <v>0</v>
      </c>
      <c r="R18" s="26">
        <f t="shared" si="3"/>
        <v>0</v>
      </c>
      <c r="S18" s="26">
        <f t="shared" si="3"/>
        <v>0</v>
      </c>
      <c r="T18" s="26">
        <f t="shared" si="3"/>
        <v>0</v>
      </c>
      <c r="U18" s="106">
        <v>8</v>
      </c>
    </row>
    <row r="19" spans="1:21" s="76" customFormat="1" ht="20.100000000000001" customHeight="1" thickTop="1">
      <c r="A19" s="200" t="s">
        <v>156</v>
      </c>
      <c r="B19" s="205" t="s">
        <v>157</v>
      </c>
      <c r="C19" s="106">
        <v>9</v>
      </c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06">
        <v>9</v>
      </c>
    </row>
    <row r="20" spans="1:21" s="76" customFormat="1" ht="20.100000000000001" customHeight="1">
      <c r="A20" s="200" t="s">
        <v>158</v>
      </c>
      <c r="B20" s="205" t="s">
        <v>159</v>
      </c>
      <c r="C20" s="106">
        <v>10</v>
      </c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06">
        <v>10</v>
      </c>
    </row>
    <row r="21" spans="1:21" s="76" customFormat="1" ht="30" customHeight="1" thickBot="1">
      <c r="A21" s="200" t="s">
        <v>84</v>
      </c>
      <c r="B21" s="201" t="s">
        <v>160</v>
      </c>
      <c r="C21" s="106">
        <v>11</v>
      </c>
      <c r="D21" s="26">
        <f>SUM(D22,D25)</f>
        <v>0</v>
      </c>
      <c r="E21" s="26">
        <f t="shared" ref="E21:T21" si="4">SUM(E22,E25)</f>
        <v>0</v>
      </c>
      <c r="F21" s="26">
        <f t="shared" si="4"/>
        <v>0</v>
      </c>
      <c r="G21" s="26">
        <f t="shared" si="4"/>
        <v>0</v>
      </c>
      <c r="H21" s="26">
        <f t="shared" si="4"/>
        <v>0</v>
      </c>
      <c r="I21" s="26">
        <f t="shared" si="4"/>
        <v>0</v>
      </c>
      <c r="J21" s="26">
        <f t="shared" si="4"/>
        <v>0</v>
      </c>
      <c r="K21" s="26">
        <f t="shared" si="4"/>
        <v>0</v>
      </c>
      <c r="L21" s="26">
        <f t="shared" si="4"/>
        <v>0</v>
      </c>
      <c r="M21" s="26">
        <f t="shared" si="4"/>
        <v>0</v>
      </c>
      <c r="N21" s="26">
        <f t="shared" si="4"/>
        <v>0</v>
      </c>
      <c r="O21" s="26">
        <f t="shared" si="4"/>
        <v>0</v>
      </c>
      <c r="P21" s="26">
        <f t="shared" si="4"/>
        <v>0</v>
      </c>
      <c r="Q21" s="26">
        <f t="shared" si="4"/>
        <v>0</v>
      </c>
      <c r="R21" s="26">
        <f t="shared" si="4"/>
        <v>0</v>
      </c>
      <c r="S21" s="26">
        <f t="shared" si="4"/>
        <v>0</v>
      </c>
      <c r="T21" s="26">
        <f t="shared" si="4"/>
        <v>0</v>
      </c>
      <c r="U21" s="106">
        <v>11</v>
      </c>
    </row>
    <row r="22" spans="1:21" s="76" customFormat="1" ht="20.100000000000001" customHeight="1" thickTop="1" thickBot="1">
      <c r="A22" s="200" t="s">
        <v>161</v>
      </c>
      <c r="B22" s="202" t="s">
        <v>53</v>
      </c>
      <c r="C22" s="106">
        <v>12</v>
      </c>
      <c r="D22" s="26">
        <f>SUM(D23:D24)</f>
        <v>0</v>
      </c>
      <c r="E22" s="26">
        <f t="shared" ref="E22:T22" si="5">SUM(E23:E24)</f>
        <v>0</v>
      </c>
      <c r="F22" s="26">
        <f t="shared" si="5"/>
        <v>0</v>
      </c>
      <c r="G22" s="26">
        <f t="shared" si="5"/>
        <v>0</v>
      </c>
      <c r="H22" s="26">
        <f t="shared" si="5"/>
        <v>0</v>
      </c>
      <c r="I22" s="26">
        <f t="shared" si="5"/>
        <v>0</v>
      </c>
      <c r="J22" s="26">
        <f t="shared" si="5"/>
        <v>0</v>
      </c>
      <c r="K22" s="26">
        <f t="shared" si="5"/>
        <v>0</v>
      </c>
      <c r="L22" s="26">
        <f t="shared" si="5"/>
        <v>0</v>
      </c>
      <c r="M22" s="26">
        <f t="shared" si="5"/>
        <v>0</v>
      </c>
      <c r="N22" s="26">
        <f t="shared" si="5"/>
        <v>0</v>
      </c>
      <c r="O22" s="26">
        <f t="shared" si="5"/>
        <v>0</v>
      </c>
      <c r="P22" s="26">
        <f t="shared" si="5"/>
        <v>0</v>
      </c>
      <c r="Q22" s="26">
        <f t="shared" si="5"/>
        <v>0</v>
      </c>
      <c r="R22" s="26">
        <f t="shared" si="5"/>
        <v>0</v>
      </c>
      <c r="S22" s="26">
        <f t="shared" si="5"/>
        <v>0</v>
      </c>
      <c r="T22" s="26">
        <f t="shared" si="5"/>
        <v>0</v>
      </c>
      <c r="U22" s="106">
        <v>12</v>
      </c>
    </row>
    <row r="23" spans="1:21" s="76" customFormat="1" ht="20.100000000000001" customHeight="1" thickTop="1">
      <c r="A23" s="200" t="s">
        <v>162</v>
      </c>
      <c r="B23" s="203" t="s">
        <v>148</v>
      </c>
      <c r="C23" s="106">
        <v>13</v>
      </c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06">
        <v>13</v>
      </c>
    </row>
    <row r="24" spans="1:21" s="76" customFormat="1" ht="20.100000000000001" customHeight="1">
      <c r="A24" s="200" t="s">
        <v>163</v>
      </c>
      <c r="B24" s="203" t="s">
        <v>152</v>
      </c>
      <c r="C24" s="106">
        <v>14</v>
      </c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06">
        <v>14</v>
      </c>
    </row>
    <row r="25" spans="1:21" s="76" customFormat="1" ht="20.100000000000001" customHeight="1" thickBot="1">
      <c r="A25" s="200" t="s">
        <v>164</v>
      </c>
      <c r="B25" s="202" t="s">
        <v>155</v>
      </c>
      <c r="C25" s="106">
        <v>15</v>
      </c>
      <c r="D25" s="26">
        <f>SUM(D26:D27)</f>
        <v>0</v>
      </c>
      <c r="E25" s="26">
        <f t="shared" ref="E25:T25" si="6">SUM(E26:E27)</f>
        <v>0</v>
      </c>
      <c r="F25" s="26">
        <f t="shared" si="6"/>
        <v>0</v>
      </c>
      <c r="G25" s="26">
        <f t="shared" si="6"/>
        <v>0</v>
      </c>
      <c r="H25" s="26">
        <f t="shared" si="6"/>
        <v>0</v>
      </c>
      <c r="I25" s="26">
        <f t="shared" si="6"/>
        <v>0</v>
      </c>
      <c r="J25" s="26">
        <f t="shared" si="6"/>
        <v>0</v>
      </c>
      <c r="K25" s="26">
        <f t="shared" si="6"/>
        <v>0</v>
      </c>
      <c r="L25" s="26">
        <f t="shared" si="6"/>
        <v>0</v>
      </c>
      <c r="M25" s="26">
        <f t="shared" si="6"/>
        <v>0</v>
      </c>
      <c r="N25" s="26">
        <f t="shared" si="6"/>
        <v>0</v>
      </c>
      <c r="O25" s="26">
        <f t="shared" si="6"/>
        <v>0</v>
      </c>
      <c r="P25" s="26">
        <f t="shared" si="6"/>
        <v>0</v>
      </c>
      <c r="Q25" s="26">
        <f t="shared" si="6"/>
        <v>0</v>
      </c>
      <c r="R25" s="26">
        <f t="shared" si="6"/>
        <v>0</v>
      </c>
      <c r="S25" s="26">
        <f t="shared" si="6"/>
        <v>0</v>
      </c>
      <c r="T25" s="26">
        <f t="shared" si="6"/>
        <v>0</v>
      </c>
      <c r="U25" s="106">
        <v>15</v>
      </c>
    </row>
    <row r="26" spans="1:21" s="76" customFormat="1" ht="20.100000000000001" customHeight="1" thickTop="1">
      <c r="A26" s="200" t="s">
        <v>165</v>
      </c>
      <c r="B26" s="205" t="s">
        <v>157</v>
      </c>
      <c r="C26" s="106">
        <v>16</v>
      </c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06">
        <v>16</v>
      </c>
    </row>
    <row r="27" spans="1:21" s="76" customFormat="1" ht="20.100000000000001" customHeight="1">
      <c r="A27" s="200" t="s">
        <v>166</v>
      </c>
      <c r="B27" s="205" t="s">
        <v>159</v>
      </c>
      <c r="C27" s="106">
        <v>17</v>
      </c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06">
        <v>17</v>
      </c>
    </row>
    <row r="28" spans="1:21" s="76" customFormat="1" ht="39.950000000000003" customHeight="1" thickBot="1">
      <c r="A28" s="206" t="s">
        <v>167</v>
      </c>
      <c r="B28" s="207" t="s">
        <v>168</v>
      </c>
      <c r="C28" s="106">
        <v>18</v>
      </c>
      <c r="D28" s="26">
        <f>SUM(D29,D38)</f>
        <v>0</v>
      </c>
      <c r="E28" s="26">
        <f t="shared" ref="E28:T28" si="7">SUM(E29,E38)</f>
        <v>0</v>
      </c>
      <c r="F28" s="26">
        <f t="shared" si="7"/>
        <v>0</v>
      </c>
      <c r="G28" s="26">
        <f t="shared" si="7"/>
        <v>0</v>
      </c>
      <c r="H28" s="26">
        <f t="shared" si="7"/>
        <v>0</v>
      </c>
      <c r="I28" s="26">
        <f t="shared" si="7"/>
        <v>0</v>
      </c>
      <c r="J28" s="26">
        <f t="shared" si="7"/>
        <v>0</v>
      </c>
      <c r="K28" s="26">
        <f t="shared" si="7"/>
        <v>0</v>
      </c>
      <c r="L28" s="26">
        <f t="shared" si="7"/>
        <v>0</v>
      </c>
      <c r="M28" s="26">
        <f t="shared" si="7"/>
        <v>0</v>
      </c>
      <c r="N28" s="26">
        <f t="shared" si="7"/>
        <v>0</v>
      </c>
      <c r="O28" s="26">
        <f t="shared" si="7"/>
        <v>0</v>
      </c>
      <c r="P28" s="26">
        <f t="shared" si="7"/>
        <v>0</v>
      </c>
      <c r="Q28" s="26">
        <f t="shared" si="7"/>
        <v>0</v>
      </c>
      <c r="R28" s="26">
        <f t="shared" si="7"/>
        <v>0</v>
      </c>
      <c r="S28" s="26">
        <f t="shared" si="7"/>
        <v>0</v>
      </c>
      <c r="T28" s="26">
        <f t="shared" si="7"/>
        <v>0</v>
      </c>
      <c r="U28" s="106">
        <v>18</v>
      </c>
    </row>
    <row r="29" spans="1:21" s="76" customFormat="1" ht="30" customHeight="1" thickTop="1" thickBot="1">
      <c r="A29" s="200" t="s">
        <v>169</v>
      </c>
      <c r="B29" s="201" t="s">
        <v>145</v>
      </c>
      <c r="C29" s="106">
        <v>19</v>
      </c>
      <c r="D29" s="26">
        <f>SUM(D30,D35)</f>
        <v>0</v>
      </c>
      <c r="E29" s="26">
        <f t="shared" ref="E29:T29" si="8">SUM(E30,E35)</f>
        <v>0</v>
      </c>
      <c r="F29" s="26">
        <f t="shared" si="8"/>
        <v>0</v>
      </c>
      <c r="G29" s="26">
        <f t="shared" si="8"/>
        <v>0</v>
      </c>
      <c r="H29" s="26">
        <f t="shared" si="8"/>
        <v>0</v>
      </c>
      <c r="I29" s="26">
        <f t="shared" si="8"/>
        <v>0</v>
      </c>
      <c r="J29" s="26">
        <f t="shared" si="8"/>
        <v>0</v>
      </c>
      <c r="K29" s="26">
        <f t="shared" si="8"/>
        <v>0</v>
      </c>
      <c r="L29" s="26">
        <f t="shared" si="8"/>
        <v>0</v>
      </c>
      <c r="M29" s="26">
        <f t="shared" si="8"/>
        <v>0</v>
      </c>
      <c r="N29" s="26">
        <f t="shared" si="8"/>
        <v>0</v>
      </c>
      <c r="O29" s="26">
        <f t="shared" si="8"/>
        <v>0</v>
      </c>
      <c r="P29" s="26">
        <f t="shared" si="8"/>
        <v>0</v>
      </c>
      <c r="Q29" s="26">
        <f t="shared" si="8"/>
        <v>0</v>
      </c>
      <c r="R29" s="26">
        <f t="shared" si="8"/>
        <v>0</v>
      </c>
      <c r="S29" s="26">
        <f t="shared" si="8"/>
        <v>0</v>
      </c>
      <c r="T29" s="26">
        <f t="shared" si="8"/>
        <v>0</v>
      </c>
      <c r="U29" s="106">
        <v>19</v>
      </c>
    </row>
    <row r="30" spans="1:21" s="76" customFormat="1" ht="20.100000000000001" customHeight="1" thickTop="1" thickBot="1">
      <c r="A30" s="200" t="s">
        <v>170</v>
      </c>
      <c r="B30" s="202" t="s">
        <v>53</v>
      </c>
      <c r="C30" s="106">
        <v>20</v>
      </c>
      <c r="D30" s="26">
        <f>SUM(D31,D33)</f>
        <v>0</v>
      </c>
      <c r="E30" s="26">
        <f t="shared" ref="E30:T30" si="9">SUM(E31,E33)</f>
        <v>0</v>
      </c>
      <c r="F30" s="26">
        <f t="shared" si="9"/>
        <v>0</v>
      </c>
      <c r="G30" s="26">
        <f t="shared" si="9"/>
        <v>0</v>
      </c>
      <c r="H30" s="26">
        <f t="shared" si="9"/>
        <v>0</v>
      </c>
      <c r="I30" s="26">
        <f t="shared" si="9"/>
        <v>0</v>
      </c>
      <c r="J30" s="26">
        <f t="shared" si="9"/>
        <v>0</v>
      </c>
      <c r="K30" s="26">
        <f t="shared" si="9"/>
        <v>0</v>
      </c>
      <c r="L30" s="26">
        <f t="shared" si="9"/>
        <v>0</v>
      </c>
      <c r="M30" s="26">
        <f t="shared" si="9"/>
        <v>0</v>
      </c>
      <c r="N30" s="26">
        <f t="shared" si="9"/>
        <v>0</v>
      </c>
      <c r="O30" s="26">
        <f t="shared" si="9"/>
        <v>0</v>
      </c>
      <c r="P30" s="26">
        <f t="shared" si="9"/>
        <v>0</v>
      </c>
      <c r="Q30" s="26">
        <f t="shared" si="9"/>
        <v>0</v>
      </c>
      <c r="R30" s="26">
        <f t="shared" si="9"/>
        <v>0</v>
      </c>
      <c r="S30" s="26">
        <f t="shared" si="9"/>
        <v>0</v>
      </c>
      <c r="T30" s="26">
        <f t="shared" si="9"/>
        <v>0</v>
      </c>
      <c r="U30" s="106">
        <v>20</v>
      </c>
    </row>
    <row r="31" spans="1:21" s="76" customFormat="1" ht="20.100000000000001" customHeight="1" thickTop="1">
      <c r="A31" s="200" t="s">
        <v>171</v>
      </c>
      <c r="B31" s="203" t="s">
        <v>148</v>
      </c>
      <c r="C31" s="106">
        <v>21</v>
      </c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06">
        <v>21</v>
      </c>
    </row>
    <row r="32" spans="1:21" s="76" customFormat="1" ht="20.100000000000001" customHeight="1">
      <c r="A32" s="200" t="s">
        <v>172</v>
      </c>
      <c r="B32" s="204" t="s">
        <v>150</v>
      </c>
      <c r="C32" s="106">
        <v>22</v>
      </c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06">
        <v>22</v>
      </c>
    </row>
    <row r="33" spans="1:21" s="76" customFormat="1" ht="20.100000000000001" customHeight="1">
      <c r="A33" s="200" t="s">
        <v>173</v>
      </c>
      <c r="B33" s="203" t="s">
        <v>152</v>
      </c>
      <c r="C33" s="106">
        <v>23</v>
      </c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06">
        <v>23</v>
      </c>
    </row>
    <row r="34" spans="1:21" s="76" customFormat="1" ht="20.100000000000001" customHeight="1">
      <c r="A34" s="200" t="s">
        <v>174</v>
      </c>
      <c r="B34" s="204" t="s">
        <v>150</v>
      </c>
      <c r="C34" s="106">
        <v>24</v>
      </c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06">
        <v>24</v>
      </c>
    </row>
    <row r="35" spans="1:21" s="76" customFormat="1" ht="20.100000000000001" customHeight="1" thickBot="1">
      <c r="A35" s="200" t="s">
        <v>175</v>
      </c>
      <c r="B35" s="202" t="s">
        <v>155</v>
      </c>
      <c r="C35" s="106">
        <v>25</v>
      </c>
      <c r="D35" s="26">
        <f>SUM(D36:D37)</f>
        <v>0</v>
      </c>
      <c r="E35" s="26">
        <f t="shared" ref="E35:T35" si="10">SUM(E36:E37)</f>
        <v>0</v>
      </c>
      <c r="F35" s="26">
        <f t="shared" si="10"/>
        <v>0</v>
      </c>
      <c r="G35" s="26">
        <f t="shared" si="10"/>
        <v>0</v>
      </c>
      <c r="H35" s="26">
        <f t="shared" si="10"/>
        <v>0</v>
      </c>
      <c r="I35" s="26">
        <f t="shared" si="10"/>
        <v>0</v>
      </c>
      <c r="J35" s="26">
        <f t="shared" si="10"/>
        <v>0</v>
      </c>
      <c r="K35" s="26">
        <f t="shared" si="10"/>
        <v>0</v>
      </c>
      <c r="L35" s="26">
        <f t="shared" si="10"/>
        <v>0</v>
      </c>
      <c r="M35" s="26">
        <f t="shared" si="10"/>
        <v>0</v>
      </c>
      <c r="N35" s="26">
        <f t="shared" si="10"/>
        <v>0</v>
      </c>
      <c r="O35" s="26">
        <f t="shared" si="10"/>
        <v>0</v>
      </c>
      <c r="P35" s="26">
        <f t="shared" si="10"/>
        <v>0</v>
      </c>
      <c r="Q35" s="26">
        <f t="shared" si="10"/>
        <v>0</v>
      </c>
      <c r="R35" s="26">
        <f t="shared" si="10"/>
        <v>0</v>
      </c>
      <c r="S35" s="26">
        <f t="shared" si="10"/>
        <v>0</v>
      </c>
      <c r="T35" s="26">
        <f t="shared" si="10"/>
        <v>0</v>
      </c>
      <c r="U35" s="106">
        <v>25</v>
      </c>
    </row>
    <row r="36" spans="1:21" s="76" customFormat="1" ht="20.100000000000001" customHeight="1" thickTop="1">
      <c r="A36" s="200" t="s">
        <v>176</v>
      </c>
      <c r="B36" s="205" t="s">
        <v>157</v>
      </c>
      <c r="C36" s="106">
        <v>26</v>
      </c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06">
        <v>26</v>
      </c>
    </row>
    <row r="37" spans="1:21" s="76" customFormat="1" ht="20.100000000000001" customHeight="1">
      <c r="A37" s="200" t="s">
        <v>177</v>
      </c>
      <c r="B37" s="205" t="s">
        <v>159</v>
      </c>
      <c r="C37" s="106">
        <v>27</v>
      </c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06">
        <v>27</v>
      </c>
    </row>
    <row r="38" spans="1:21" s="76" customFormat="1" ht="30" customHeight="1" thickBot="1">
      <c r="A38" s="200" t="s">
        <v>178</v>
      </c>
      <c r="B38" s="201" t="s">
        <v>160</v>
      </c>
      <c r="C38" s="106">
        <v>28</v>
      </c>
      <c r="D38" s="26">
        <f>SUM(D39,D42)</f>
        <v>0</v>
      </c>
      <c r="E38" s="26">
        <f t="shared" ref="E38:T38" si="11">SUM(E39,E42)</f>
        <v>0</v>
      </c>
      <c r="F38" s="26">
        <f t="shared" si="11"/>
        <v>0</v>
      </c>
      <c r="G38" s="26">
        <f t="shared" si="11"/>
        <v>0</v>
      </c>
      <c r="H38" s="26">
        <f t="shared" si="11"/>
        <v>0</v>
      </c>
      <c r="I38" s="26">
        <f t="shared" si="11"/>
        <v>0</v>
      </c>
      <c r="J38" s="26">
        <f t="shared" si="11"/>
        <v>0</v>
      </c>
      <c r="K38" s="26">
        <f t="shared" si="11"/>
        <v>0</v>
      </c>
      <c r="L38" s="26">
        <f t="shared" si="11"/>
        <v>0</v>
      </c>
      <c r="M38" s="26">
        <f t="shared" si="11"/>
        <v>0</v>
      </c>
      <c r="N38" s="26">
        <f t="shared" si="11"/>
        <v>0</v>
      </c>
      <c r="O38" s="26">
        <f t="shared" si="11"/>
        <v>0</v>
      </c>
      <c r="P38" s="26">
        <f t="shared" si="11"/>
        <v>0</v>
      </c>
      <c r="Q38" s="26">
        <f t="shared" si="11"/>
        <v>0</v>
      </c>
      <c r="R38" s="26">
        <f t="shared" si="11"/>
        <v>0</v>
      </c>
      <c r="S38" s="26">
        <f t="shared" si="11"/>
        <v>0</v>
      </c>
      <c r="T38" s="26">
        <f t="shared" si="11"/>
        <v>0</v>
      </c>
      <c r="U38" s="106">
        <v>28</v>
      </c>
    </row>
    <row r="39" spans="1:21" s="76" customFormat="1" ht="20.100000000000001" customHeight="1" thickTop="1" thickBot="1">
      <c r="A39" s="200" t="s">
        <v>179</v>
      </c>
      <c r="B39" s="202" t="s">
        <v>53</v>
      </c>
      <c r="C39" s="106">
        <v>29</v>
      </c>
      <c r="D39" s="26">
        <f>SUM(D40:D41)</f>
        <v>0</v>
      </c>
      <c r="E39" s="26">
        <f t="shared" ref="E39:T39" si="12">SUM(E40:E41)</f>
        <v>0</v>
      </c>
      <c r="F39" s="26">
        <f t="shared" si="12"/>
        <v>0</v>
      </c>
      <c r="G39" s="26">
        <f t="shared" si="12"/>
        <v>0</v>
      </c>
      <c r="H39" s="26">
        <f t="shared" si="12"/>
        <v>0</v>
      </c>
      <c r="I39" s="26">
        <f t="shared" si="12"/>
        <v>0</v>
      </c>
      <c r="J39" s="26">
        <f t="shared" si="12"/>
        <v>0</v>
      </c>
      <c r="K39" s="26">
        <f t="shared" si="12"/>
        <v>0</v>
      </c>
      <c r="L39" s="26">
        <f t="shared" si="12"/>
        <v>0</v>
      </c>
      <c r="M39" s="26">
        <f t="shared" si="12"/>
        <v>0</v>
      </c>
      <c r="N39" s="26">
        <f t="shared" si="12"/>
        <v>0</v>
      </c>
      <c r="O39" s="26">
        <f t="shared" si="12"/>
        <v>0</v>
      </c>
      <c r="P39" s="26">
        <f t="shared" si="12"/>
        <v>0</v>
      </c>
      <c r="Q39" s="26">
        <f t="shared" si="12"/>
        <v>0</v>
      </c>
      <c r="R39" s="26">
        <f t="shared" si="12"/>
        <v>0</v>
      </c>
      <c r="S39" s="26">
        <f t="shared" si="12"/>
        <v>0</v>
      </c>
      <c r="T39" s="26">
        <f t="shared" si="12"/>
        <v>0</v>
      </c>
      <c r="U39" s="106">
        <v>29</v>
      </c>
    </row>
    <row r="40" spans="1:21" s="76" customFormat="1" ht="20.100000000000001" customHeight="1" thickTop="1">
      <c r="A40" s="200" t="s">
        <v>180</v>
      </c>
      <c r="B40" s="203" t="s">
        <v>148</v>
      </c>
      <c r="C40" s="106">
        <v>30</v>
      </c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06">
        <v>30</v>
      </c>
    </row>
    <row r="41" spans="1:21" s="76" customFormat="1" ht="20.100000000000001" customHeight="1">
      <c r="A41" s="200" t="s">
        <v>181</v>
      </c>
      <c r="B41" s="203" t="s">
        <v>152</v>
      </c>
      <c r="C41" s="106">
        <v>31</v>
      </c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06">
        <v>31</v>
      </c>
    </row>
    <row r="42" spans="1:21" s="76" customFormat="1" ht="20.100000000000001" customHeight="1" thickBot="1">
      <c r="A42" s="200" t="s">
        <v>182</v>
      </c>
      <c r="B42" s="202" t="s">
        <v>155</v>
      </c>
      <c r="C42" s="106">
        <v>32</v>
      </c>
      <c r="D42" s="26">
        <f>SUM(D43:D44)</f>
        <v>0</v>
      </c>
      <c r="E42" s="26">
        <f t="shared" ref="E42:T42" si="13">SUM(E43:E44)</f>
        <v>0</v>
      </c>
      <c r="F42" s="26">
        <f t="shared" si="13"/>
        <v>0</v>
      </c>
      <c r="G42" s="26">
        <f t="shared" si="13"/>
        <v>0</v>
      </c>
      <c r="H42" s="26">
        <f t="shared" si="13"/>
        <v>0</v>
      </c>
      <c r="I42" s="26">
        <f t="shared" si="13"/>
        <v>0</v>
      </c>
      <c r="J42" s="26">
        <f t="shared" si="13"/>
        <v>0</v>
      </c>
      <c r="K42" s="26">
        <f t="shared" si="13"/>
        <v>0</v>
      </c>
      <c r="L42" s="26">
        <f t="shared" si="13"/>
        <v>0</v>
      </c>
      <c r="M42" s="26">
        <f t="shared" si="13"/>
        <v>0</v>
      </c>
      <c r="N42" s="26">
        <f t="shared" si="13"/>
        <v>0</v>
      </c>
      <c r="O42" s="26">
        <f t="shared" si="13"/>
        <v>0</v>
      </c>
      <c r="P42" s="26">
        <f t="shared" si="13"/>
        <v>0</v>
      </c>
      <c r="Q42" s="26">
        <f t="shared" si="13"/>
        <v>0</v>
      </c>
      <c r="R42" s="26">
        <f t="shared" si="13"/>
        <v>0</v>
      </c>
      <c r="S42" s="26">
        <f t="shared" si="13"/>
        <v>0</v>
      </c>
      <c r="T42" s="26">
        <f t="shared" si="13"/>
        <v>0</v>
      </c>
      <c r="U42" s="106">
        <v>32</v>
      </c>
    </row>
    <row r="43" spans="1:21" s="76" customFormat="1" ht="20.100000000000001" customHeight="1" thickTop="1">
      <c r="A43" s="200" t="s">
        <v>183</v>
      </c>
      <c r="B43" s="205" t="s">
        <v>157</v>
      </c>
      <c r="C43" s="106">
        <v>33</v>
      </c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06">
        <v>33</v>
      </c>
    </row>
    <row r="44" spans="1:21" ht="20.100000000000001" customHeight="1">
      <c r="A44" s="208" t="s">
        <v>184</v>
      </c>
      <c r="B44" s="205" t="s">
        <v>159</v>
      </c>
      <c r="C44" s="106">
        <v>34</v>
      </c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06">
        <v>34</v>
      </c>
    </row>
    <row r="45" spans="1:21" ht="6" customHeight="1">
      <c r="A45" s="209"/>
      <c r="B45" s="210"/>
      <c r="C45" s="9"/>
      <c r="D45" s="58"/>
      <c r="E45" s="58"/>
      <c r="F45" s="58"/>
      <c r="G45" s="58"/>
      <c r="H45" s="58"/>
      <c r="I45" s="58"/>
      <c r="J45" s="58"/>
      <c r="K45" s="58"/>
      <c r="L45" s="58"/>
      <c r="M45" s="9"/>
      <c r="N45" s="9"/>
      <c r="O45" s="9"/>
      <c r="P45" s="9"/>
      <c r="Q45" s="9"/>
      <c r="R45" s="9"/>
      <c r="S45" s="9"/>
      <c r="T45" s="9"/>
      <c r="U45" s="153"/>
    </row>
    <row r="46" spans="1:21" ht="15" customHeight="1">
      <c r="B46" s="23" t="str">
        <f>"Version: "&amp;D64</f>
        <v>Version: 1.00.E0</v>
      </c>
      <c r="N46" s="17"/>
      <c r="U46" s="211" t="s">
        <v>71</v>
      </c>
    </row>
    <row r="47" spans="1:21" ht="15" customHeight="1">
      <c r="M47" s="17"/>
      <c r="N47" s="17"/>
      <c r="U47" s="76"/>
    </row>
    <row r="48" spans="1:21" ht="15" customHeight="1">
      <c r="M48" s="17"/>
      <c r="N48" s="17"/>
      <c r="U48" s="76"/>
    </row>
    <row r="49" spans="1:21" ht="15" customHeight="1">
      <c r="M49" s="17"/>
      <c r="N49" s="17"/>
      <c r="U49" s="76"/>
    </row>
    <row r="50" spans="1:21" ht="15" customHeight="1">
      <c r="B50" s="220" t="s">
        <v>188</v>
      </c>
      <c r="M50" s="17"/>
      <c r="N50" s="17"/>
      <c r="U50" s="76"/>
    </row>
    <row r="51" spans="1:21" s="76" customFormat="1" ht="12.75" customHeight="1">
      <c r="A51" s="200"/>
      <c r="B51" s="221" t="s">
        <v>189</v>
      </c>
      <c r="C51" s="222"/>
      <c r="D51" s="107" t="str">
        <f>IF(D14-D15&lt;-0.5,"WARNING","")</f>
        <v/>
      </c>
      <c r="E51" s="107" t="str">
        <f t="shared" ref="E51:T51" si="14">IF(E14-E15&lt;-0.5,"WARNING","")</f>
        <v/>
      </c>
      <c r="F51" s="107" t="str">
        <f t="shared" si="14"/>
        <v/>
      </c>
      <c r="G51" s="107" t="str">
        <f t="shared" si="14"/>
        <v/>
      </c>
      <c r="H51" s="107" t="str">
        <f t="shared" si="14"/>
        <v/>
      </c>
      <c r="I51" s="107" t="str">
        <f t="shared" si="14"/>
        <v/>
      </c>
      <c r="J51" s="107" t="str">
        <f t="shared" si="14"/>
        <v/>
      </c>
      <c r="K51" s="107" t="str">
        <f t="shared" si="14"/>
        <v/>
      </c>
      <c r="L51" s="107" t="str">
        <f t="shared" si="14"/>
        <v/>
      </c>
      <c r="M51" s="107" t="str">
        <f t="shared" si="14"/>
        <v/>
      </c>
      <c r="N51" s="107" t="str">
        <f t="shared" si="14"/>
        <v/>
      </c>
      <c r="O51" s="107" t="str">
        <f t="shared" si="14"/>
        <v/>
      </c>
      <c r="P51" s="107" t="str">
        <f t="shared" si="14"/>
        <v/>
      </c>
      <c r="Q51" s="107" t="str">
        <f t="shared" si="14"/>
        <v/>
      </c>
      <c r="R51" s="107" t="str">
        <f t="shared" si="14"/>
        <v/>
      </c>
      <c r="S51" s="107" t="str">
        <f t="shared" si="14"/>
        <v/>
      </c>
      <c r="T51" s="107" t="str">
        <f t="shared" si="14"/>
        <v/>
      </c>
    </row>
    <row r="52" spans="1:21" s="76" customFormat="1" ht="12.75" customHeight="1">
      <c r="A52" s="200"/>
      <c r="B52" s="221" t="s">
        <v>190</v>
      </c>
      <c r="C52" s="222"/>
      <c r="D52" s="107" t="str">
        <f t="shared" ref="D52:T52" si="15">IF(D16-D17&lt;-0.5,"WARNING","")</f>
        <v/>
      </c>
      <c r="E52" s="107" t="str">
        <f t="shared" si="15"/>
        <v/>
      </c>
      <c r="F52" s="107" t="str">
        <f t="shared" si="15"/>
        <v/>
      </c>
      <c r="G52" s="107" t="str">
        <f t="shared" si="15"/>
        <v/>
      </c>
      <c r="H52" s="107" t="str">
        <f t="shared" si="15"/>
        <v/>
      </c>
      <c r="I52" s="107" t="str">
        <f t="shared" si="15"/>
        <v/>
      </c>
      <c r="J52" s="107" t="str">
        <f t="shared" si="15"/>
        <v/>
      </c>
      <c r="K52" s="107" t="str">
        <f t="shared" si="15"/>
        <v/>
      </c>
      <c r="L52" s="107" t="str">
        <f t="shared" si="15"/>
        <v/>
      </c>
      <c r="M52" s="107" t="str">
        <f t="shared" si="15"/>
        <v/>
      </c>
      <c r="N52" s="107" t="str">
        <f t="shared" si="15"/>
        <v/>
      </c>
      <c r="O52" s="107" t="str">
        <f t="shared" si="15"/>
        <v/>
      </c>
      <c r="P52" s="107" t="str">
        <f t="shared" si="15"/>
        <v/>
      </c>
      <c r="Q52" s="107" t="str">
        <f t="shared" si="15"/>
        <v/>
      </c>
      <c r="R52" s="107" t="str">
        <f t="shared" si="15"/>
        <v/>
      </c>
      <c r="S52" s="107" t="str">
        <f t="shared" si="15"/>
        <v/>
      </c>
      <c r="T52" s="107" t="str">
        <f t="shared" si="15"/>
        <v/>
      </c>
    </row>
    <row r="53" spans="1:21" ht="12.75" customHeight="1"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</row>
    <row r="54" spans="1:21" ht="12.75" customHeight="1"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</row>
    <row r="55" spans="1:21" s="76" customFormat="1" ht="12.75" customHeight="1">
      <c r="A55" s="200"/>
      <c r="B55" s="221" t="s">
        <v>191</v>
      </c>
      <c r="C55" s="222"/>
      <c r="D55" s="107" t="str">
        <f>IF(D31-D32&lt;-0.5,"WARNING","")</f>
        <v/>
      </c>
      <c r="E55" s="107" t="str">
        <f t="shared" ref="E55:T55" si="16">IF(E31-E32&lt;-0.5,"WARNING","")</f>
        <v/>
      </c>
      <c r="F55" s="107" t="str">
        <f t="shared" si="16"/>
        <v/>
      </c>
      <c r="G55" s="107" t="str">
        <f t="shared" si="16"/>
        <v/>
      </c>
      <c r="H55" s="107" t="str">
        <f t="shared" si="16"/>
        <v/>
      </c>
      <c r="I55" s="107" t="str">
        <f t="shared" si="16"/>
        <v/>
      </c>
      <c r="J55" s="107" t="str">
        <f t="shared" si="16"/>
        <v/>
      </c>
      <c r="K55" s="107" t="str">
        <f t="shared" si="16"/>
        <v/>
      </c>
      <c r="L55" s="107" t="str">
        <f t="shared" si="16"/>
        <v/>
      </c>
      <c r="M55" s="107" t="str">
        <f t="shared" si="16"/>
        <v/>
      </c>
      <c r="N55" s="107" t="str">
        <f t="shared" si="16"/>
        <v/>
      </c>
      <c r="O55" s="107" t="str">
        <f t="shared" si="16"/>
        <v/>
      </c>
      <c r="P55" s="107" t="str">
        <f t="shared" si="16"/>
        <v/>
      </c>
      <c r="Q55" s="107" t="str">
        <f t="shared" si="16"/>
        <v/>
      </c>
      <c r="R55" s="107" t="str">
        <f t="shared" si="16"/>
        <v/>
      </c>
      <c r="S55" s="107" t="str">
        <f t="shared" si="16"/>
        <v/>
      </c>
      <c r="T55" s="107" t="str">
        <f t="shared" si="16"/>
        <v/>
      </c>
    </row>
    <row r="56" spans="1:21" s="76" customFormat="1" ht="12.75" customHeight="1">
      <c r="A56" s="200"/>
      <c r="B56" s="221" t="s">
        <v>192</v>
      </c>
      <c r="C56" s="222"/>
      <c r="D56" s="107" t="str">
        <f>IF(D33-D34&lt;-0.5,"WARNING","")</f>
        <v/>
      </c>
      <c r="E56" s="107" t="str">
        <f t="shared" ref="E56:T56" si="17">IF(E33-E34&lt;-0.5,"WARNING","")</f>
        <v/>
      </c>
      <c r="F56" s="107" t="str">
        <f t="shared" si="17"/>
        <v/>
      </c>
      <c r="G56" s="107" t="str">
        <f t="shared" si="17"/>
        <v/>
      </c>
      <c r="H56" s="107" t="str">
        <f t="shared" si="17"/>
        <v/>
      </c>
      <c r="I56" s="107" t="str">
        <f t="shared" si="17"/>
        <v/>
      </c>
      <c r="J56" s="107" t="str">
        <f t="shared" si="17"/>
        <v/>
      </c>
      <c r="K56" s="107" t="str">
        <f t="shared" si="17"/>
        <v/>
      </c>
      <c r="L56" s="107" t="str">
        <f t="shared" si="17"/>
        <v/>
      </c>
      <c r="M56" s="107" t="str">
        <f t="shared" si="17"/>
        <v/>
      </c>
      <c r="N56" s="107" t="str">
        <f t="shared" si="17"/>
        <v/>
      </c>
      <c r="O56" s="107" t="str">
        <f t="shared" si="17"/>
        <v/>
      </c>
      <c r="P56" s="107" t="str">
        <f t="shared" si="17"/>
        <v/>
      </c>
      <c r="Q56" s="107" t="str">
        <f t="shared" si="17"/>
        <v/>
      </c>
      <c r="R56" s="107" t="str">
        <f t="shared" si="17"/>
        <v/>
      </c>
      <c r="S56" s="107" t="str">
        <f t="shared" si="17"/>
        <v/>
      </c>
      <c r="T56" s="107" t="str">
        <f t="shared" si="17"/>
        <v/>
      </c>
    </row>
    <row r="57" spans="1:21" ht="15" customHeight="1">
      <c r="M57" s="17"/>
      <c r="N57" s="17"/>
      <c r="U57" s="76"/>
    </row>
    <row r="58" spans="1:21" ht="15" customHeight="1">
      <c r="M58" s="17"/>
      <c r="N58" s="17"/>
      <c r="U58" s="76"/>
    </row>
    <row r="59" spans="1:21" ht="15" customHeight="1">
      <c r="M59" s="17"/>
      <c r="N59" s="17"/>
      <c r="U59" s="76"/>
    </row>
    <row r="60" spans="1:21" ht="15" customHeight="1">
      <c r="M60" s="17"/>
      <c r="N60" s="17"/>
      <c r="U60" s="76"/>
    </row>
    <row r="61" spans="1:21" ht="15" customHeight="1">
      <c r="B61" s="3"/>
      <c r="C61" s="30" t="s">
        <v>33</v>
      </c>
      <c r="D61" s="18" t="str">
        <f>T2</f>
        <v>XXXXXX</v>
      </c>
      <c r="M61" s="17"/>
      <c r="N61" s="17"/>
      <c r="U61" s="76"/>
    </row>
    <row r="62" spans="1:21" ht="15" customHeight="1">
      <c r="B62" s="5"/>
      <c r="D62" s="19" t="str">
        <f>T1</f>
        <v>C_CRSEC</v>
      </c>
      <c r="M62" s="17"/>
      <c r="N62" s="17"/>
      <c r="U62" s="76"/>
    </row>
    <row r="63" spans="1:21" ht="15" customHeight="1">
      <c r="B63" s="5"/>
      <c r="D63" s="20" t="str">
        <f>T3</f>
        <v>DD.MM.YYYY</v>
      </c>
      <c r="M63" s="17"/>
      <c r="N63" s="17"/>
      <c r="U63" s="76"/>
    </row>
    <row r="64" spans="1:21" ht="15" customHeight="1">
      <c r="B64" s="21"/>
      <c r="D64" s="22" t="s">
        <v>187</v>
      </c>
      <c r="M64" s="17"/>
      <c r="N64" s="17"/>
      <c r="U64" s="76"/>
    </row>
    <row r="65" spans="2:21" ht="15" customHeight="1">
      <c r="B65" s="5"/>
      <c r="D65" s="19" t="str">
        <f>D10</f>
        <v>col. 01</v>
      </c>
      <c r="M65" s="17"/>
      <c r="N65" s="17"/>
      <c r="U65" s="76"/>
    </row>
    <row r="66" spans="2:21" ht="15" customHeight="1">
      <c r="B66" s="5"/>
      <c r="D66" s="212">
        <f>COUNTIF(D51:T56,"ERROR")</f>
        <v>0</v>
      </c>
      <c r="M66" s="17"/>
      <c r="N66" s="17"/>
      <c r="U66" s="76"/>
    </row>
    <row r="67" spans="2:21" ht="15" customHeight="1">
      <c r="B67" s="11"/>
      <c r="C67" s="9"/>
      <c r="D67" s="213">
        <f>COUNTIF(D51:T56,"WARNING")</f>
        <v>0</v>
      </c>
      <c r="M67" s="17"/>
      <c r="N67" s="17"/>
      <c r="U67" s="76"/>
    </row>
    <row r="68" spans="2:21" ht="20.100000000000001" customHeight="1">
      <c r="B68" s="6"/>
      <c r="C68" s="8"/>
      <c r="D68" s="214"/>
      <c r="M68" s="17"/>
      <c r="N68" s="17"/>
      <c r="U68" s="76"/>
    </row>
    <row r="69" spans="2:21" ht="20.100000000000001" customHeight="1">
      <c r="B69" s="6"/>
      <c r="C69" s="8"/>
      <c r="M69" s="17"/>
      <c r="N69" s="17"/>
      <c r="U69" s="76"/>
    </row>
    <row r="70" spans="2:21" ht="20.100000000000001" customHeight="1">
      <c r="M70" s="17"/>
      <c r="N70" s="17"/>
      <c r="U70" s="76"/>
    </row>
    <row r="71" spans="2:21" ht="20.100000000000001" customHeight="1">
      <c r="M71" s="17"/>
      <c r="N71" s="17"/>
    </row>
    <row r="72" spans="2:21" ht="20.100000000000001" customHeight="1">
      <c r="M72" s="17"/>
      <c r="N72" s="17"/>
    </row>
    <row r="73" spans="2:21" ht="20.100000000000001" customHeight="1">
      <c r="M73" s="17"/>
      <c r="N73" s="17"/>
    </row>
    <row r="74" spans="2:21" ht="20.100000000000001" customHeight="1">
      <c r="M74" s="17"/>
      <c r="N74" s="17"/>
    </row>
    <row r="75" spans="2:21" ht="20.100000000000001" customHeight="1">
      <c r="M75" s="17"/>
      <c r="N75" s="17"/>
    </row>
    <row r="76" spans="2:21" ht="20.100000000000001" customHeight="1">
      <c r="M76" s="17"/>
      <c r="N76" s="17"/>
    </row>
    <row r="77" spans="2:21" ht="20.100000000000001" customHeight="1">
      <c r="M77" s="17"/>
      <c r="N77" s="17"/>
    </row>
    <row r="78" spans="2:21" ht="20.100000000000001" customHeight="1">
      <c r="M78" s="17"/>
      <c r="N78" s="17"/>
    </row>
    <row r="79" spans="2:21" ht="20.100000000000001" customHeight="1">
      <c r="M79" s="17"/>
      <c r="N79" s="17"/>
    </row>
    <row r="80" spans="2:21" ht="20.100000000000001" customHeight="1">
      <c r="M80" s="17"/>
      <c r="N80" s="17"/>
    </row>
    <row r="81" spans="13:14" ht="20.100000000000001" customHeight="1">
      <c r="M81" s="17"/>
      <c r="N81" s="17"/>
    </row>
    <row r="82" spans="13:14" ht="20.100000000000001" customHeight="1">
      <c r="M82" s="17"/>
      <c r="N82" s="17"/>
    </row>
    <row r="83" spans="13:14" ht="20.100000000000001" customHeight="1">
      <c r="M83" s="17"/>
      <c r="N83" s="17"/>
    </row>
    <row r="84" spans="13:14" ht="20.100000000000001" customHeight="1">
      <c r="M84" s="17"/>
      <c r="N84" s="17"/>
    </row>
    <row r="85" spans="13:14" ht="20.100000000000001" customHeight="1">
      <c r="M85" s="17"/>
      <c r="N85" s="17"/>
    </row>
    <row r="86" spans="13:14" ht="20.100000000000001" customHeight="1">
      <c r="M86" s="17"/>
      <c r="N86" s="17"/>
    </row>
    <row r="87" spans="13:14" ht="20.100000000000001" customHeight="1">
      <c r="M87" s="17"/>
      <c r="N87" s="17"/>
    </row>
    <row r="88" spans="13:14" ht="20.100000000000001" customHeight="1">
      <c r="M88" s="17"/>
      <c r="N88" s="17"/>
    </row>
    <row r="89" spans="13:14" ht="20.100000000000001" customHeight="1">
      <c r="M89" s="17"/>
      <c r="N89" s="17"/>
    </row>
    <row r="90" spans="13:14" ht="20.100000000000001" customHeight="1">
      <c r="M90" s="17"/>
      <c r="N90" s="17"/>
    </row>
    <row r="91" spans="13:14" ht="20.100000000000001" customHeight="1">
      <c r="M91" s="17"/>
      <c r="N91" s="17"/>
    </row>
    <row r="92" spans="13:14" ht="20.100000000000001" customHeight="1">
      <c r="M92" s="17"/>
      <c r="N92" s="17"/>
    </row>
    <row r="93" spans="13:14" ht="20.100000000000001" customHeight="1">
      <c r="M93" s="17"/>
      <c r="N93" s="17"/>
    </row>
    <row r="94" spans="13:14" ht="20.100000000000001" customHeight="1">
      <c r="M94" s="17"/>
      <c r="N94" s="17"/>
    </row>
    <row r="95" spans="13:14" ht="6" customHeight="1">
      <c r="M95" s="17"/>
      <c r="N95" s="17"/>
    </row>
    <row r="96" spans="13:14" ht="20.100000000000001" customHeight="1">
      <c r="M96" s="17"/>
      <c r="N96" s="17"/>
    </row>
    <row r="97" spans="13:14" ht="13.5" customHeight="1">
      <c r="M97" s="17"/>
      <c r="N97" s="17"/>
    </row>
    <row r="98" spans="13:14" ht="20.100000000000001" customHeight="1"/>
    <row r="99" spans="13:14" ht="20.100000000000001" customHeight="1"/>
    <row r="100" spans="13:14" ht="20.100000000000001" customHeight="1"/>
    <row r="101" spans="13:14" ht="20.100000000000001" customHeight="1"/>
    <row r="102" spans="13:14" ht="20.100000000000001" customHeight="1"/>
    <row r="103" spans="13:14" ht="20.100000000000001" customHeight="1"/>
    <row r="104" spans="13:14" ht="20.100000000000001" customHeight="1"/>
    <row r="105" spans="13:14" ht="20.100000000000001" customHeight="1"/>
  </sheetData>
  <sheetProtection sheet="1" objects="1" scenarios="1"/>
  <mergeCells count="4">
    <mergeCell ref="D8:H8"/>
    <mergeCell ref="I8:L8"/>
    <mergeCell ref="M8:P8"/>
    <mergeCell ref="Q8:T8"/>
  </mergeCells>
  <printOptions gridLinesSet="0"/>
  <pageMargins left="0.39370078740157483" right="0.39370078740157483" top="0.39370078740157483" bottom="0.39370078740157483" header="0.19685039370078741" footer="0.19685039370078741"/>
  <pageSetup paperSize="9" scale="39" orientation="landscape" r:id="rId1"/>
  <headerFooter alignWithMargins="0">
    <oddFooter>&amp;L&amp;"Arial,Fett"SNB Confidential&amp;C&amp;D&amp;RPage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3"/>
  <sheetViews>
    <sheetView showGridLines="0" showRowColHeaders="0" showZeros="0" zoomScale="80" zoomScaleNormal="80" workbookViewId="0">
      <selection activeCell="D14" sqref="D14"/>
    </sheetView>
  </sheetViews>
  <sheetFormatPr baseColWidth="10" defaultRowHeight="12.75"/>
  <cols>
    <col min="1" max="1" width="4.7109375" style="4" customWidth="1"/>
    <col min="2" max="2" width="45.42578125" style="4" customWidth="1"/>
    <col min="3" max="3" width="4.7109375" style="4" customWidth="1"/>
    <col min="4" max="9" width="17.7109375" style="4" customWidth="1"/>
    <col min="10" max="10" width="14.85546875" style="4" customWidth="1"/>
    <col min="11" max="11" width="4.7109375" style="4" customWidth="1"/>
    <col min="12" max="12" width="11.42578125" style="4"/>
    <col min="13" max="13" width="13" style="4" customWidth="1"/>
    <col min="14" max="14" width="23.85546875" style="4" customWidth="1"/>
    <col min="15" max="16384" width="11.42578125" style="4"/>
  </cols>
  <sheetData>
    <row r="1" spans="1:15" ht="20.25" customHeight="1">
      <c r="A1" s="51"/>
      <c r="B1" s="6"/>
      <c r="C1" s="6"/>
      <c r="D1" s="6"/>
      <c r="E1" s="13" t="s">
        <v>2</v>
      </c>
      <c r="F1" s="6"/>
      <c r="G1" s="6"/>
      <c r="H1" s="6"/>
      <c r="I1" s="114" t="s">
        <v>1</v>
      </c>
      <c r="J1" s="93" t="s">
        <v>109</v>
      </c>
      <c r="K1" s="6"/>
      <c r="L1" s="6"/>
    </row>
    <row r="2" spans="1:15" ht="20.25" customHeight="1">
      <c r="A2" s="6"/>
      <c r="B2" s="12"/>
      <c r="C2" s="6"/>
      <c r="D2" s="6"/>
      <c r="E2" s="116" t="s">
        <v>112</v>
      </c>
      <c r="G2" s="12"/>
      <c r="H2" s="12"/>
      <c r="I2" s="114" t="s">
        <v>117</v>
      </c>
      <c r="J2" s="94" t="str">
        <f>'Delivery note'!H3</f>
        <v>XXXXXX</v>
      </c>
      <c r="K2" s="12"/>
      <c r="L2" s="6"/>
    </row>
    <row r="3" spans="1:15" ht="20.25" customHeight="1">
      <c r="A3" s="6"/>
      <c r="B3" s="12"/>
      <c r="C3" s="6"/>
      <c r="D3" s="6"/>
      <c r="E3" s="4" t="s">
        <v>3</v>
      </c>
      <c r="G3" s="12"/>
      <c r="H3" s="12"/>
      <c r="I3" s="114" t="s">
        <v>96</v>
      </c>
      <c r="J3" s="36" t="str">
        <f>'Delivery note'!H4</f>
        <v>DD.MM.YYYY</v>
      </c>
      <c r="K3" s="12"/>
      <c r="L3" s="6"/>
    </row>
    <row r="4" spans="1:15" ht="20.100000000000001" customHeight="1">
      <c r="A4" s="6"/>
      <c r="B4" s="12"/>
      <c r="C4" s="6"/>
      <c r="D4" s="6"/>
      <c r="G4" s="12"/>
      <c r="H4" s="12"/>
      <c r="K4" s="12"/>
      <c r="L4" s="6"/>
    </row>
    <row r="5" spans="1:15" ht="20.100000000000001" customHeight="1">
      <c r="A5" s="6"/>
      <c r="B5" s="12"/>
      <c r="C5" s="6"/>
      <c r="D5" s="6"/>
      <c r="E5" s="12"/>
      <c r="G5" s="12"/>
      <c r="H5" s="12"/>
      <c r="I5" s="12"/>
      <c r="J5" s="12"/>
      <c r="K5" s="12"/>
      <c r="L5" s="6"/>
    </row>
    <row r="6" spans="1:15" ht="20.100000000000001" customHeight="1">
      <c r="A6" s="6"/>
      <c r="B6" s="12"/>
      <c r="C6" s="6"/>
      <c r="D6" s="6"/>
      <c r="E6" s="12"/>
      <c r="F6" s="12"/>
      <c r="G6" s="12"/>
      <c r="H6" s="12"/>
      <c r="I6" s="12"/>
      <c r="J6" s="12"/>
      <c r="K6" s="12"/>
      <c r="L6" s="6"/>
    </row>
    <row r="7" spans="1:15" ht="20.100000000000001" customHeight="1">
      <c r="A7" s="9"/>
      <c r="B7" s="12"/>
      <c r="C7" s="9"/>
      <c r="D7" s="9"/>
      <c r="E7" s="14"/>
      <c r="F7" s="12"/>
      <c r="G7" s="12"/>
      <c r="H7" s="12"/>
      <c r="I7" s="12"/>
      <c r="J7" s="40"/>
      <c r="K7" s="40"/>
      <c r="L7" s="6"/>
    </row>
    <row r="8" spans="1:15" ht="14.25" customHeight="1">
      <c r="A8" s="144"/>
      <c r="B8" s="35"/>
      <c r="C8" s="69"/>
      <c r="D8" s="39" t="s">
        <v>4</v>
      </c>
      <c r="E8" s="41"/>
      <c r="F8" s="33"/>
      <c r="G8" s="33" t="s">
        <v>5</v>
      </c>
      <c r="H8" s="32" t="s">
        <v>6</v>
      </c>
      <c r="I8" s="42"/>
      <c r="J8" s="33"/>
      <c r="K8" s="69"/>
      <c r="L8" s="24"/>
      <c r="M8" s="6"/>
    </row>
    <row r="9" spans="1:15" ht="14.25" customHeight="1">
      <c r="A9" s="145"/>
      <c r="B9" s="13"/>
      <c r="C9" s="70"/>
      <c r="D9" s="43"/>
      <c r="E9" s="44"/>
      <c r="F9" s="34"/>
      <c r="G9" s="45" t="s">
        <v>7</v>
      </c>
      <c r="H9" s="43"/>
      <c r="I9" s="44"/>
      <c r="J9" s="46"/>
      <c r="K9" s="70"/>
      <c r="L9" s="24"/>
      <c r="M9" s="6"/>
    </row>
    <row r="10" spans="1:15" ht="14.25" customHeight="1">
      <c r="A10" s="145"/>
      <c r="B10" s="13"/>
      <c r="C10" s="70"/>
      <c r="D10" s="27" t="s">
        <v>8</v>
      </c>
      <c r="E10" s="27" t="s">
        <v>9</v>
      </c>
      <c r="F10" s="45" t="s">
        <v>52</v>
      </c>
      <c r="G10" s="45"/>
      <c r="H10" s="37" t="s">
        <v>10</v>
      </c>
      <c r="I10" s="29" t="s">
        <v>11</v>
      </c>
      <c r="J10" s="29" t="s">
        <v>12</v>
      </c>
      <c r="K10" s="70"/>
      <c r="L10" s="24"/>
      <c r="M10" s="6"/>
    </row>
    <row r="11" spans="1:15" ht="14.25" customHeight="1">
      <c r="A11" s="145"/>
      <c r="B11" s="13"/>
      <c r="C11" s="70"/>
      <c r="D11" s="28"/>
      <c r="E11" s="28"/>
      <c r="F11" s="45"/>
      <c r="G11" s="45"/>
      <c r="H11" s="38" t="s">
        <v>13</v>
      </c>
      <c r="I11" s="31" t="s">
        <v>14</v>
      </c>
      <c r="J11" s="31" t="s">
        <v>15</v>
      </c>
      <c r="K11" s="70"/>
      <c r="L11" s="24"/>
      <c r="M11" s="6"/>
    </row>
    <row r="12" spans="1:15" ht="69" customHeight="1">
      <c r="A12" s="6"/>
      <c r="B12" s="6"/>
      <c r="C12" s="70"/>
      <c r="D12" s="31"/>
      <c r="E12" s="31"/>
      <c r="F12" s="165"/>
      <c r="G12" s="31"/>
      <c r="H12" s="28" t="s">
        <v>16</v>
      </c>
      <c r="I12" s="28" t="s">
        <v>17</v>
      </c>
      <c r="J12" s="28" t="s">
        <v>18</v>
      </c>
      <c r="K12" s="70"/>
      <c r="L12" s="10"/>
      <c r="M12" s="10"/>
    </row>
    <row r="13" spans="1:15" ht="20.100000000000001" customHeight="1">
      <c r="A13" s="12"/>
      <c r="B13" s="40"/>
      <c r="C13" s="68"/>
      <c r="D13" s="117" t="s">
        <v>31</v>
      </c>
      <c r="E13" s="117" t="s">
        <v>32</v>
      </c>
      <c r="F13" s="117" t="s">
        <v>42</v>
      </c>
      <c r="G13" s="117" t="s">
        <v>43</v>
      </c>
      <c r="H13" s="117" t="s">
        <v>44</v>
      </c>
      <c r="I13" s="117" t="s">
        <v>45</v>
      </c>
      <c r="J13" s="117" t="s">
        <v>46</v>
      </c>
      <c r="K13" s="68"/>
      <c r="L13" s="51"/>
      <c r="M13" s="156" t="s">
        <v>50</v>
      </c>
      <c r="N13" s="10" t="s">
        <v>51</v>
      </c>
    </row>
    <row r="14" spans="1:15" ht="32.1" customHeight="1" thickBot="1">
      <c r="A14" s="160"/>
      <c r="B14" s="127" t="s">
        <v>19</v>
      </c>
      <c r="C14" s="106">
        <v>1</v>
      </c>
      <c r="D14" s="16"/>
      <c r="E14" s="16"/>
      <c r="F14" s="16"/>
      <c r="G14" s="26">
        <f>0.15*(MAX(D14,0)+MAX(E14,0)+MAX(F14,0))/MAX(COUNTIF(D14:F14,"&gt;0"),1)</f>
        <v>0</v>
      </c>
      <c r="H14" s="15"/>
      <c r="I14" s="15"/>
      <c r="J14" s="15"/>
      <c r="K14" s="106">
        <v>1</v>
      </c>
      <c r="L14" s="76"/>
      <c r="M14" s="107" t="str">
        <f>IF(G14&lt;0,"ERROR","OK")</f>
        <v>OK</v>
      </c>
      <c r="N14" s="51"/>
      <c r="O14" s="128"/>
    </row>
    <row r="15" spans="1:15" ht="5.25" customHeight="1" thickTop="1">
      <c r="A15" s="150"/>
      <c r="B15" s="129"/>
      <c r="C15" s="159"/>
      <c r="D15" s="58"/>
      <c r="E15" s="58"/>
      <c r="F15" s="58"/>
      <c r="G15" s="58"/>
      <c r="H15" s="58"/>
      <c r="I15" s="58"/>
      <c r="J15" s="60"/>
      <c r="K15" s="106"/>
      <c r="L15" s="130"/>
      <c r="M15" s="131"/>
      <c r="N15" s="51"/>
      <c r="O15" s="6"/>
    </row>
    <row r="16" spans="1:15" ht="35.1" customHeight="1" thickBot="1">
      <c r="A16" s="146"/>
      <c r="B16" s="132" t="s">
        <v>20</v>
      </c>
      <c r="C16" s="159">
        <v>2</v>
      </c>
      <c r="D16" s="15"/>
      <c r="E16" s="15"/>
      <c r="F16" s="15"/>
      <c r="G16" s="26">
        <f>(1/3)*(MAX((0.18*D18+0.18*D19+0.12*D20+0.15*D21+0.18*D22+0.15*D23+0.12*D24+0.12*D25),0)+(MAX((0.18*F18+0.18*F19+0.12*F20+0.15*F21+0.18*F22+0.15*F23+0.12*F24+0.12*F25),0))+(MAX((0.18*E18+0.18*E19+0.12*E20+0.15*E21+0.18*E22+0.15*E23+0.12*E24+0.12*E25),0)))</f>
        <v>0</v>
      </c>
      <c r="H16" s="15"/>
      <c r="I16" s="15"/>
      <c r="J16" s="15"/>
      <c r="K16" s="106">
        <v>2</v>
      </c>
      <c r="L16" s="107" t="str">
        <f>IF(AND(G14&gt;0,G16&gt;0),"ERROR","OK")</f>
        <v>OK</v>
      </c>
      <c r="M16" s="107" t="str">
        <f>IF(G16&lt;0,"ERROR","OK")</f>
        <v>OK</v>
      </c>
      <c r="N16" s="51"/>
      <c r="O16" s="6"/>
    </row>
    <row r="17" spans="1:16" ht="24" customHeight="1" thickTop="1">
      <c r="A17" s="146"/>
      <c r="B17" s="133" t="s">
        <v>21</v>
      </c>
      <c r="C17" s="106"/>
      <c r="D17" s="134"/>
      <c r="E17" s="134"/>
      <c r="F17" s="134"/>
      <c r="G17" s="134"/>
      <c r="H17" s="134"/>
      <c r="I17" s="134"/>
      <c r="J17" s="134"/>
      <c r="K17" s="106"/>
      <c r="L17" s="135"/>
      <c r="M17" s="119"/>
      <c r="N17" s="51"/>
      <c r="O17" s="6"/>
    </row>
    <row r="18" spans="1:16" ht="20.100000000000001" customHeight="1">
      <c r="A18" s="146"/>
      <c r="B18" s="136" t="s">
        <v>22</v>
      </c>
      <c r="C18" s="106">
        <v>3</v>
      </c>
      <c r="D18" s="16"/>
      <c r="E18" s="16"/>
      <c r="F18" s="47"/>
      <c r="G18" s="48"/>
      <c r="H18" s="15"/>
      <c r="I18" s="15"/>
      <c r="J18" s="15"/>
      <c r="K18" s="106">
        <v>3</v>
      </c>
      <c r="L18" s="61"/>
      <c r="M18" s="119"/>
      <c r="N18" s="51"/>
      <c r="O18" s="6"/>
    </row>
    <row r="19" spans="1:16" ht="20.100000000000001" customHeight="1">
      <c r="A19" s="151"/>
      <c r="B19" s="137" t="s">
        <v>23</v>
      </c>
      <c r="C19" s="106">
        <v>4</v>
      </c>
      <c r="D19" s="16"/>
      <c r="E19" s="16"/>
      <c r="F19" s="47"/>
      <c r="G19" s="48"/>
      <c r="H19" s="15"/>
      <c r="I19" s="15"/>
      <c r="J19" s="15"/>
      <c r="K19" s="106">
        <v>4</v>
      </c>
      <c r="L19" s="61"/>
      <c r="M19" s="119"/>
      <c r="N19" s="51"/>
      <c r="O19" s="6"/>
    </row>
    <row r="20" spans="1:16" ht="16.5" customHeight="1">
      <c r="A20" s="12"/>
      <c r="B20" s="137" t="s">
        <v>24</v>
      </c>
      <c r="C20" s="106">
        <v>5</v>
      </c>
      <c r="D20" s="16"/>
      <c r="E20" s="16"/>
      <c r="F20" s="47"/>
      <c r="G20" s="48"/>
      <c r="H20" s="15"/>
      <c r="I20" s="15"/>
      <c r="J20" s="15"/>
      <c r="K20" s="106">
        <v>5</v>
      </c>
      <c r="L20" s="61"/>
      <c r="M20" s="119"/>
      <c r="N20" s="51"/>
      <c r="O20" s="6"/>
    </row>
    <row r="21" spans="1:16" ht="20.100000000000001" customHeight="1">
      <c r="A21" s="146"/>
      <c r="B21" s="137" t="s">
        <v>25</v>
      </c>
      <c r="C21" s="106">
        <v>6</v>
      </c>
      <c r="D21" s="16"/>
      <c r="E21" s="16"/>
      <c r="F21" s="47"/>
      <c r="G21" s="48"/>
      <c r="H21" s="15"/>
      <c r="I21" s="15"/>
      <c r="J21" s="15"/>
      <c r="K21" s="106">
        <v>6</v>
      </c>
      <c r="L21" s="61"/>
      <c r="M21" s="119"/>
      <c r="N21" s="51"/>
      <c r="O21" s="6"/>
    </row>
    <row r="22" spans="1:16" ht="20.100000000000001" customHeight="1">
      <c r="A22" s="146"/>
      <c r="B22" s="138" t="s">
        <v>26</v>
      </c>
      <c r="C22" s="106">
        <v>7</v>
      </c>
      <c r="D22" s="16"/>
      <c r="E22" s="16"/>
      <c r="F22" s="47"/>
      <c r="G22" s="48"/>
      <c r="H22" s="15"/>
      <c r="I22" s="15"/>
      <c r="J22" s="15"/>
      <c r="K22" s="106">
        <v>7</v>
      </c>
      <c r="L22" s="61"/>
      <c r="M22" s="119"/>
      <c r="N22" s="51"/>
      <c r="O22" s="6"/>
    </row>
    <row r="23" spans="1:16" ht="20.100000000000001" customHeight="1">
      <c r="A23" s="146"/>
      <c r="B23" s="137" t="s">
        <v>27</v>
      </c>
      <c r="C23" s="106">
        <v>8</v>
      </c>
      <c r="D23" s="16"/>
      <c r="E23" s="16"/>
      <c r="F23" s="47"/>
      <c r="G23" s="48"/>
      <c r="H23" s="15"/>
      <c r="I23" s="15"/>
      <c r="J23" s="15"/>
      <c r="K23" s="106">
        <v>8</v>
      </c>
      <c r="L23" s="61"/>
      <c r="M23" s="119"/>
      <c r="N23" s="51"/>
      <c r="O23" s="6"/>
    </row>
    <row r="24" spans="1:16" ht="20.100000000000001" customHeight="1">
      <c r="A24" s="146"/>
      <c r="B24" s="137" t="s">
        <v>28</v>
      </c>
      <c r="C24" s="106">
        <v>9</v>
      </c>
      <c r="D24" s="16"/>
      <c r="E24" s="16"/>
      <c r="F24" s="47"/>
      <c r="G24" s="48"/>
      <c r="H24" s="15"/>
      <c r="I24" s="15"/>
      <c r="J24" s="15"/>
      <c r="K24" s="106">
        <v>9</v>
      </c>
      <c r="L24" s="61"/>
      <c r="M24" s="119"/>
      <c r="N24" s="51"/>
      <c r="O24" s="6"/>
    </row>
    <row r="25" spans="1:16" ht="20.100000000000001" customHeight="1">
      <c r="A25" s="146"/>
      <c r="B25" s="137" t="s">
        <v>29</v>
      </c>
      <c r="C25" s="106">
        <v>10</v>
      </c>
      <c r="D25" s="16"/>
      <c r="E25" s="16"/>
      <c r="F25" s="47"/>
      <c r="G25" s="48"/>
      <c r="H25" s="15"/>
      <c r="I25" s="15"/>
      <c r="J25" s="15"/>
      <c r="K25" s="106">
        <v>10</v>
      </c>
      <c r="L25" s="61"/>
      <c r="M25" s="119"/>
      <c r="N25" s="51"/>
      <c r="O25" s="6"/>
    </row>
    <row r="26" spans="1:16" ht="6" customHeight="1">
      <c r="A26" s="150"/>
      <c r="B26" s="139"/>
      <c r="C26" s="106"/>
      <c r="D26" s="57"/>
      <c r="E26" s="58"/>
      <c r="F26" s="58"/>
      <c r="G26" s="58"/>
      <c r="H26" s="58"/>
      <c r="I26" s="58"/>
      <c r="J26" s="60"/>
      <c r="K26" s="106"/>
      <c r="L26" s="76"/>
      <c r="M26" s="119"/>
      <c r="N26" s="6"/>
    </row>
    <row r="27" spans="1:16" ht="45" customHeight="1" thickBot="1">
      <c r="A27" s="146"/>
      <c r="B27" s="132" t="s">
        <v>68</v>
      </c>
      <c r="C27" s="106">
        <v>11</v>
      </c>
      <c r="D27" s="16"/>
      <c r="E27" s="16"/>
      <c r="F27" s="16"/>
      <c r="G27" s="16"/>
      <c r="H27" s="26">
        <f>G27+I27+J27</f>
        <v>0</v>
      </c>
      <c r="I27" s="16"/>
      <c r="J27" s="16"/>
      <c r="K27" s="106">
        <v>11</v>
      </c>
      <c r="L27" s="76"/>
      <c r="M27" s="107" t="str">
        <f>IF(G27&lt;0,"ERROR","OK")</f>
        <v>OK</v>
      </c>
      <c r="N27" s="107" t="str">
        <f>IF(MIN(H27:J27)&lt;0,"ERROR","OK")</f>
        <v>OK</v>
      </c>
      <c r="O27" s="140"/>
      <c r="P27" s="6"/>
    </row>
    <row r="28" spans="1:16" ht="6" customHeight="1" thickTop="1">
      <c r="A28" s="150"/>
      <c r="B28" s="118"/>
      <c r="C28" s="9"/>
      <c r="D28" s="58"/>
      <c r="E28" s="58"/>
      <c r="F28" s="58"/>
      <c r="G28" s="58"/>
      <c r="H28" s="58"/>
      <c r="I28" s="58"/>
      <c r="J28" s="58"/>
      <c r="K28" s="9"/>
      <c r="L28" s="51"/>
      <c r="M28" s="51"/>
      <c r="N28" s="51"/>
      <c r="O28" s="6"/>
    </row>
    <row r="29" spans="1:16" ht="15" customHeight="1">
      <c r="A29" s="76"/>
      <c r="B29" s="23" t="str">
        <f>"Version: "&amp;D39</f>
        <v>Version: 2.00.E0</v>
      </c>
      <c r="C29" s="76"/>
      <c r="D29" s="76"/>
      <c r="E29" s="76"/>
      <c r="F29" s="76"/>
      <c r="G29" s="76"/>
      <c r="H29" s="76"/>
      <c r="I29" s="76"/>
      <c r="J29" s="76"/>
      <c r="K29" s="154" t="s">
        <v>71</v>
      </c>
      <c r="L29" s="17"/>
      <c r="M29" s="119"/>
      <c r="N29" s="6"/>
      <c r="O29" s="6"/>
    </row>
    <row r="30" spans="1:16" ht="15" customHeight="1">
      <c r="A30" s="76"/>
      <c r="B30" s="76"/>
      <c r="C30" s="76"/>
      <c r="D30" s="76"/>
      <c r="E30" s="76"/>
      <c r="F30" s="76"/>
      <c r="G30" s="76"/>
      <c r="H30" s="76"/>
      <c r="I30" s="76"/>
      <c r="J30" s="76"/>
      <c r="K30" s="6"/>
      <c r="L30" s="17"/>
      <c r="M30" s="17"/>
    </row>
    <row r="31" spans="1:16" ht="15" customHeight="1">
      <c r="A31" s="149" t="s">
        <v>67</v>
      </c>
      <c r="B31" s="76" t="s">
        <v>49</v>
      </c>
      <c r="C31" s="76"/>
      <c r="D31" s="76"/>
      <c r="E31" s="76"/>
      <c r="F31" s="76"/>
      <c r="G31" s="76"/>
      <c r="H31" s="76"/>
      <c r="I31" s="76"/>
      <c r="J31" s="76"/>
      <c r="K31" s="6"/>
      <c r="L31" s="17"/>
      <c r="M31" s="17"/>
    </row>
    <row r="32" spans="1:16" ht="15" customHeight="1">
      <c r="A32" s="76"/>
      <c r="B32" s="76" t="s">
        <v>30</v>
      </c>
      <c r="C32" s="76"/>
      <c r="D32" s="76"/>
      <c r="E32" s="76"/>
      <c r="F32" s="76"/>
      <c r="G32" s="76"/>
      <c r="H32" s="76"/>
      <c r="I32" s="76"/>
      <c r="J32" s="76"/>
      <c r="K32" s="6"/>
      <c r="L32" s="17"/>
      <c r="M32" s="17"/>
    </row>
    <row r="33" spans="1:13" ht="15" customHeight="1">
      <c r="A33" s="76"/>
      <c r="B33" s="76"/>
      <c r="C33" s="76"/>
      <c r="D33" s="76"/>
      <c r="E33" s="76"/>
      <c r="F33" s="76"/>
      <c r="G33" s="76"/>
      <c r="H33" s="76"/>
      <c r="I33" s="76"/>
      <c r="J33" s="76"/>
      <c r="K33" s="6"/>
      <c r="L33" s="17"/>
      <c r="M33" s="17"/>
    </row>
    <row r="34" spans="1:13" ht="15" customHeight="1">
      <c r="K34" s="6"/>
    </row>
    <row r="35" spans="1:13" ht="15" customHeight="1"/>
    <row r="36" spans="1:13" ht="15" customHeight="1">
      <c r="B36" s="3"/>
      <c r="C36" s="30" t="s">
        <v>33</v>
      </c>
      <c r="D36" s="18" t="str">
        <f>J2</f>
        <v>XXXXXX</v>
      </c>
    </row>
    <row r="37" spans="1:13" ht="15" customHeight="1">
      <c r="B37" s="5"/>
      <c r="D37" s="49" t="str">
        <f>J1</f>
        <v>C_OPR</v>
      </c>
    </row>
    <row r="38" spans="1:13" ht="15" customHeight="1">
      <c r="B38" s="5"/>
      <c r="D38" s="20" t="str">
        <f>J3</f>
        <v>DD.MM.YYYY</v>
      </c>
    </row>
    <row r="39" spans="1:13" ht="15" customHeight="1">
      <c r="B39" s="21"/>
      <c r="D39" s="22" t="s">
        <v>79</v>
      </c>
    </row>
    <row r="40" spans="1:13" ht="15" customHeight="1">
      <c r="B40" s="5"/>
      <c r="D40" s="19" t="str">
        <f>D13</f>
        <v>col. 01</v>
      </c>
    </row>
    <row r="41" spans="1:13" ht="15" customHeight="1">
      <c r="B41" s="11"/>
      <c r="C41" s="9"/>
      <c r="D41" s="50">
        <f>COUNTIF(L14:N27,"ERROR")</f>
        <v>0</v>
      </c>
    </row>
    <row r="42" spans="1:13">
      <c r="B42" s="6"/>
      <c r="C42" s="8"/>
      <c r="D42" s="6"/>
    </row>
    <row r="43" spans="1:13">
      <c r="B43" s="6"/>
      <c r="C43" s="8"/>
      <c r="D43" s="6"/>
    </row>
  </sheetData>
  <sheetProtection sheet="1" objects="1" scenarios="1"/>
  <phoneticPr fontId="10" type="noConversion"/>
  <printOptions gridLinesSet="0"/>
  <pageMargins left="0.39370078740157483" right="0.39370078740157483" top="0.39370078740157483" bottom="0.39370078740157483" header="0.19685039370078741" footer="0.19685039370078741"/>
  <pageSetup paperSize="9" scale="53" orientation="portrait" horizontalDpi="4294967292" verticalDpi="4294967292" r:id="rId1"/>
  <headerFooter alignWithMargins="0">
    <oddFooter>&amp;L&amp;"Arial,Fett"SNB Confidential&amp;C&amp;D&amp;RPage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7"/>
  <sheetViews>
    <sheetView showGridLines="0" showRowColHeaders="0" showZeros="0" zoomScale="80" zoomScaleNormal="80" workbookViewId="0">
      <selection activeCell="I13" sqref="I13"/>
    </sheetView>
  </sheetViews>
  <sheetFormatPr baseColWidth="10" defaultColWidth="13.28515625" defaultRowHeight="12.75"/>
  <cols>
    <col min="1" max="1" width="6" customWidth="1"/>
    <col min="2" max="2" width="32.5703125" customWidth="1"/>
    <col min="3" max="3" width="13.28515625" customWidth="1"/>
    <col min="4" max="4" width="14.42578125" customWidth="1"/>
    <col min="5" max="5" width="10.85546875" customWidth="1"/>
    <col min="6" max="6" width="6.42578125" customWidth="1"/>
    <col min="7" max="7" width="13.85546875" customWidth="1"/>
    <col min="8" max="8" width="1.85546875" customWidth="1"/>
    <col min="9" max="10" width="25.7109375" customWidth="1"/>
    <col min="11" max="11" width="4.5703125" customWidth="1"/>
    <col min="12" max="12" width="5.140625" customWidth="1"/>
  </cols>
  <sheetData>
    <row r="1" spans="1:15" s="76" customFormat="1" ht="20.25" customHeight="1">
      <c r="I1" s="114" t="s">
        <v>1</v>
      </c>
      <c r="J1" s="94" t="s">
        <v>108</v>
      </c>
    </row>
    <row r="2" spans="1:15" s="76" customFormat="1" ht="20.25" customHeight="1">
      <c r="A2" s="51"/>
      <c r="B2" s="51"/>
      <c r="I2" s="114" t="s">
        <v>117</v>
      </c>
      <c r="J2" s="120" t="str">
        <f>'Delivery note'!H3</f>
        <v>XXXXXX</v>
      </c>
    </row>
    <row r="3" spans="1:15" s="76" customFormat="1" ht="20.25" customHeight="1">
      <c r="I3" s="114" t="s">
        <v>96</v>
      </c>
      <c r="J3" s="121" t="str">
        <f>'Delivery note'!H4</f>
        <v>DD.MM.YYYY</v>
      </c>
    </row>
    <row r="4" spans="1:15" s="76" customFormat="1" ht="14.25">
      <c r="A4" s="51"/>
      <c r="C4" s="52"/>
    </row>
    <row r="5" spans="1:15" s="76" customFormat="1" ht="15">
      <c r="A5" s="51"/>
      <c r="C5" s="25"/>
    </row>
    <row r="6" spans="1:15" s="76" customFormat="1" ht="32.25" customHeight="1">
      <c r="C6" s="108" t="s">
        <v>34</v>
      </c>
      <c r="D6" s="108"/>
      <c r="G6" s="53"/>
      <c r="H6" s="53"/>
      <c r="I6" s="53"/>
      <c r="J6" s="53"/>
    </row>
    <row r="7" spans="1:15" s="76" customFormat="1" ht="18">
      <c r="C7" s="141" t="s">
        <v>112</v>
      </c>
      <c r="G7" s="53"/>
      <c r="H7" s="53"/>
    </row>
    <row r="8" spans="1:15" s="76" customFormat="1" ht="31.5" customHeight="1">
      <c r="B8" s="122"/>
      <c r="C8" s="158" t="s">
        <v>3</v>
      </c>
      <c r="K8" s="58"/>
    </row>
    <row r="9" spans="1:15" s="76" customFormat="1" ht="38.25">
      <c r="A9" s="55"/>
      <c r="B9" s="55"/>
      <c r="C9" s="123"/>
      <c r="D9" s="55"/>
      <c r="E9" s="55"/>
      <c r="F9" s="55"/>
      <c r="G9" s="55"/>
      <c r="H9" s="55"/>
      <c r="I9" s="27" t="s">
        <v>35</v>
      </c>
      <c r="J9" s="182" t="s">
        <v>36</v>
      </c>
      <c r="K9" s="69"/>
    </row>
    <row r="10" spans="1:15" s="76" customFormat="1" ht="18.75" customHeight="1">
      <c r="A10" s="58"/>
      <c r="B10" s="58"/>
      <c r="C10" s="58"/>
      <c r="D10" s="58"/>
      <c r="E10" s="58"/>
      <c r="F10" s="58"/>
      <c r="G10" s="59"/>
      <c r="H10" s="59"/>
      <c r="I10" s="117" t="s">
        <v>31</v>
      </c>
      <c r="J10" s="117" t="s">
        <v>32</v>
      </c>
      <c r="K10" s="68"/>
      <c r="M10" s="6" t="s">
        <v>47</v>
      </c>
      <c r="N10" s="6" t="s">
        <v>48</v>
      </c>
    </row>
    <row r="11" spans="1:15" s="76" customFormat="1" ht="9.9499999999999993" customHeight="1">
      <c r="A11" s="51"/>
      <c r="H11" s="56"/>
      <c r="I11" s="69"/>
      <c r="K11" s="106"/>
      <c r="M11" s="125"/>
      <c r="N11" s="125"/>
      <c r="O11" s="51"/>
    </row>
    <row r="12" spans="1:15" s="76" customFormat="1" ht="18" customHeight="1" thickBot="1">
      <c r="A12" s="147"/>
      <c r="B12" s="126" t="s">
        <v>37</v>
      </c>
      <c r="C12" s="62"/>
      <c r="D12" s="62"/>
      <c r="E12" s="62"/>
      <c r="F12" s="62"/>
      <c r="G12" s="62"/>
      <c r="I12" s="142">
        <f>I13+I14+I15+I16</f>
        <v>0</v>
      </c>
      <c r="J12" s="143">
        <f>J13+J14+J15+J16</f>
        <v>0</v>
      </c>
      <c r="K12" s="106">
        <v>1</v>
      </c>
      <c r="M12" s="107" t="str">
        <f t="shared" ref="M12:N16" si="0">IF(I12&gt;=0,"OK","ERROR")</f>
        <v>OK</v>
      </c>
      <c r="N12" s="107" t="str">
        <f t="shared" si="0"/>
        <v>OK</v>
      </c>
    </row>
    <row r="13" spans="1:15" s="76" customFormat="1" ht="18" customHeight="1" thickTop="1" thickBot="1">
      <c r="A13" s="147"/>
      <c r="B13" s="124" t="s">
        <v>38</v>
      </c>
      <c r="C13" s="62"/>
      <c r="D13" s="62"/>
      <c r="E13" s="62"/>
      <c r="F13" s="62"/>
      <c r="G13" s="62"/>
      <c r="I13" s="16"/>
      <c r="J13" s="26">
        <f>I13*0.08</f>
        <v>0</v>
      </c>
      <c r="K13" s="106">
        <v>2</v>
      </c>
      <c r="M13" s="107" t="str">
        <f t="shared" si="0"/>
        <v>OK</v>
      </c>
      <c r="N13" s="107" t="str">
        <f t="shared" si="0"/>
        <v>OK</v>
      </c>
    </row>
    <row r="14" spans="1:15" s="76" customFormat="1" ht="18" customHeight="1" thickTop="1" thickBot="1">
      <c r="A14" s="147"/>
      <c r="B14" s="124" t="s">
        <v>39</v>
      </c>
      <c r="C14" s="62"/>
      <c r="D14" s="62"/>
      <c r="E14" s="62"/>
      <c r="F14" s="62"/>
      <c r="G14" s="62"/>
      <c r="I14" s="16"/>
      <c r="J14" s="26">
        <f>I14*0.5</f>
        <v>0</v>
      </c>
      <c r="K14" s="106">
        <v>3</v>
      </c>
      <c r="M14" s="107" t="str">
        <f t="shared" si="0"/>
        <v>OK</v>
      </c>
      <c r="N14" s="107" t="str">
        <f t="shared" si="0"/>
        <v>OK</v>
      </c>
    </row>
    <row r="15" spans="1:15" s="76" customFormat="1" ht="18" customHeight="1" thickTop="1" thickBot="1">
      <c r="A15" s="147"/>
      <c r="B15" s="124" t="s">
        <v>40</v>
      </c>
      <c r="C15" s="62"/>
      <c r="D15" s="62"/>
      <c r="E15" s="62"/>
      <c r="F15" s="62"/>
      <c r="G15" s="62"/>
      <c r="I15" s="16"/>
      <c r="J15" s="26">
        <f>I15*0.75</f>
        <v>0</v>
      </c>
      <c r="K15" s="106">
        <v>4</v>
      </c>
      <c r="M15" s="107" t="str">
        <f t="shared" si="0"/>
        <v>OK</v>
      </c>
      <c r="N15" s="107" t="str">
        <f t="shared" si="0"/>
        <v>OK</v>
      </c>
    </row>
    <row r="16" spans="1:15" s="76" customFormat="1" ht="18" customHeight="1" thickTop="1" thickBot="1">
      <c r="A16" s="148"/>
      <c r="B16" s="124" t="s">
        <v>41</v>
      </c>
      <c r="C16" s="62"/>
      <c r="D16" s="62"/>
      <c r="E16" s="62"/>
      <c r="F16" s="62"/>
      <c r="G16" s="62"/>
      <c r="I16" s="16"/>
      <c r="J16" s="26">
        <f>I16*1</f>
        <v>0</v>
      </c>
      <c r="K16" s="106">
        <v>5</v>
      </c>
      <c r="M16" s="107" t="str">
        <f t="shared" si="0"/>
        <v>OK</v>
      </c>
      <c r="N16" s="107" t="str">
        <f t="shared" si="0"/>
        <v>OK</v>
      </c>
    </row>
    <row r="17" spans="1:15" s="76" customFormat="1" ht="6" customHeight="1" thickTop="1">
      <c r="A17" s="58"/>
      <c r="B17" s="58"/>
      <c r="C17" s="58"/>
      <c r="D17" s="58"/>
      <c r="E17" s="58"/>
      <c r="F17" s="58"/>
      <c r="G17" s="58"/>
      <c r="H17" s="58"/>
      <c r="I17" s="58"/>
      <c r="J17" s="115"/>
      <c r="K17" s="58"/>
      <c r="M17" s="125"/>
      <c r="N17" s="125"/>
      <c r="O17" s="51"/>
    </row>
    <row r="18" spans="1:15" s="76" customFormat="1" ht="15" customHeight="1">
      <c r="B18" s="23" t="str">
        <f>"Version: "&amp;D23</f>
        <v>Version: 2.00.E0</v>
      </c>
      <c r="K18" s="100" t="s">
        <v>71</v>
      </c>
      <c r="M18" s="51"/>
      <c r="N18" s="51"/>
    </row>
    <row r="19" spans="1:15" s="76" customFormat="1"/>
    <row r="20" spans="1:15" s="76" customFormat="1">
      <c r="A20" s="3"/>
      <c r="B20" s="63"/>
      <c r="C20" s="30" t="s">
        <v>33</v>
      </c>
      <c r="D20" s="18" t="str">
        <f>J2</f>
        <v>XXXXXX</v>
      </c>
    </row>
    <row r="21" spans="1:15" s="76" customFormat="1">
      <c r="A21" s="5"/>
      <c r="B21" s="10"/>
      <c r="C21" s="6"/>
      <c r="D21" s="64" t="str">
        <f>J1</f>
        <v>C_SETT</v>
      </c>
    </row>
    <row r="22" spans="1:15" s="76" customFormat="1">
      <c r="A22" s="5"/>
      <c r="B22" s="10"/>
      <c r="C22" s="6"/>
      <c r="D22" s="64" t="str">
        <f>J3</f>
        <v>DD.MM.YYYY</v>
      </c>
    </row>
    <row r="23" spans="1:15" s="76" customFormat="1">
      <c r="A23" s="5"/>
      <c r="B23" s="10"/>
      <c r="C23" s="6"/>
      <c r="D23" s="22" t="s">
        <v>79</v>
      </c>
    </row>
    <row r="24" spans="1:15" s="76" customFormat="1">
      <c r="A24" s="5"/>
      <c r="B24" s="10"/>
      <c r="C24" s="6"/>
      <c r="D24" s="7" t="str">
        <f>I10</f>
        <v>col. 01</v>
      </c>
    </row>
    <row r="25" spans="1:15" s="76" customFormat="1">
      <c r="A25" s="11"/>
      <c r="B25" s="65"/>
      <c r="C25" s="9"/>
      <c r="D25" s="50">
        <f>COUNTIF(M12:N16,"ERROR")</f>
        <v>0</v>
      </c>
    </row>
    <row r="26" spans="1:15">
      <c r="A26" s="6"/>
      <c r="B26" s="10"/>
      <c r="C26" s="8"/>
      <c r="D26" s="6"/>
    </row>
    <row r="27" spans="1:15">
      <c r="A27" s="6"/>
      <c r="B27" s="66">
        <f>COUNTIF(L11:L18,"WARNUNG")</f>
        <v>0</v>
      </c>
      <c r="C27" s="8"/>
      <c r="D27" s="6"/>
    </row>
  </sheetData>
  <sheetProtection sheet="1" objects="1"/>
  <phoneticPr fontId="15" type="noConversion"/>
  <printOptions gridLinesSet="0"/>
  <pageMargins left="0.39370078740157483" right="0.39370078740157483" top="0.39370078740157483" bottom="0.39370078740157483" header="0.31496062992125984" footer="0.31496062992125984"/>
  <pageSetup paperSize="9" scale="62" fitToHeight="2" pageOrder="overThenDown" orientation="portrait" horizontalDpi="4294967292" verticalDpi="4294967292" r:id="rId1"/>
  <headerFooter alignWithMargins="0">
    <oddFooter>&amp;L&amp;"Arial,Fett"SNB Confidential&amp;C&amp;D&amp;RPage 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showGridLines="0" showRowColHeaders="0" showZeros="0" zoomScale="80" zoomScaleNormal="80" workbookViewId="0">
      <selection activeCell="J13" sqref="J13"/>
    </sheetView>
  </sheetViews>
  <sheetFormatPr baseColWidth="10" defaultColWidth="13.28515625" defaultRowHeight="12.75"/>
  <cols>
    <col min="1" max="1" width="13" style="168" customWidth="1"/>
    <col min="2" max="2" width="32.5703125" style="76" customWidth="1"/>
    <col min="3" max="3" width="13.28515625" style="76" customWidth="1"/>
    <col min="4" max="4" width="14.42578125" style="76" customWidth="1"/>
    <col min="5" max="5" width="10.85546875" style="76" customWidth="1"/>
    <col min="6" max="6" width="6.42578125" style="76" customWidth="1"/>
    <col min="7" max="7" width="13.85546875" style="76" customWidth="1"/>
    <col min="8" max="8" width="1.85546875" style="76" customWidth="1"/>
    <col min="9" max="10" width="25.7109375" style="76" customWidth="1"/>
    <col min="11" max="11" width="4.5703125" style="76" customWidth="1"/>
    <col min="12" max="12" width="5.140625" style="76" customWidth="1"/>
    <col min="13" max="16384" width="13.28515625" style="76"/>
  </cols>
  <sheetData>
    <row r="1" spans="1:14" ht="20.25" customHeight="1">
      <c r="I1" s="114" t="s">
        <v>1</v>
      </c>
      <c r="J1" s="94" t="s">
        <v>107</v>
      </c>
    </row>
    <row r="2" spans="1:14" ht="20.25" customHeight="1">
      <c r="A2" s="169"/>
      <c r="B2" s="51"/>
      <c r="I2" s="114" t="s">
        <v>117</v>
      </c>
      <c r="J2" s="120" t="str">
        <f>'Delivery note'!H3</f>
        <v>XXXXXX</v>
      </c>
    </row>
    <row r="3" spans="1:14" ht="20.25" customHeight="1">
      <c r="I3" s="114" t="s">
        <v>96</v>
      </c>
      <c r="J3" s="121" t="str">
        <f>'Delivery note'!H4</f>
        <v>DD.MM.YYYY</v>
      </c>
    </row>
    <row r="4" spans="1:14" ht="14.25">
      <c r="A4" s="169"/>
      <c r="C4" s="52"/>
    </row>
    <row r="5" spans="1:14" ht="15">
      <c r="A5" s="169"/>
      <c r="C5" s="25"/>
    </row>
    <row r="6" spans="1:14" ht="32.25" customHeight="1">
      <c r="C6" s="108" t="s">
        <v>114</v>
      </c>
      <c r="D6" s="108"/>
      <c r="G6" s="53"/>
      <c r="H6" s="53"/>
      <c r="I6" s="53"/>
      <c r="J6" s="53"/>
    </row>
    <row r="7" spans="1:14" ht="18">
      <c r="C7" s="141" t="s">
        <v>112</v>
      </c>
      <c r="G7" s="53"/>
      <c r="H7" s="53"/>
    </row>
    <row r="8" spans="1:14" ht="31.5" customHeight="1">
      <c r="B8" s="122"/>
      <c r="C8" s="158" t="s">
        <v>3</v>
      </c>
      <c r="K8" s="58"/>
    </row>
    <row r="9" spans="1:14" ht="25.5">
      <c r="A9" s="170"/>
      <c r="B9" s="71" t="s">
        <v>89</v>
      </c>
      <c r="C9" s="123"/>
      <c r="D9" s="55"/>
      <c r="E9" s="55"/>
      <c r="F9" s="55"/>
      <c r="G9" s="55"/>
      <c r="H9" s="55"/>
      <c r="I9" s="182" t="s">
        <v>80</v>
      </c>
      <c r="J9" s="182" t="s">
        <v>90</v>
      </c>
      <c r="K9" s="69"/>
    </row>
    <row r="10" spans="1:14" ht="33" customHeight="1">
      <c r="A10" s="171"/>
      <c r="B10" s="58"/>
      <c r="C10" s="58"/>
      <c r="D10" s="58"/>
      <c r="E10" s="58"/>
      <c r="F10" s="58"/>
      <c r="G10" s="59"/>
      <c r="H10" s="59"/>
      <c r="I10" s="117" t="s">
        <v>31</v>
      </c>
      <c r="J10" s="117" t="s">
        <v>32</v>
      </c>
      <c r="K10" s="68"/>
      <c r="M10" s="76" t="s">
        <v>95</v>
      </c>
    </row>
    <row r="11" spans="1:14" ht="6" customHeight="1">
      <c r="A11" s="172"/>
      <c r="B11" s="227"/>
      <c r="C11" s="227"/>
      <c r="D11" s="227"/>
      <c r="E11" s="227"/>
      <c r="F11" s="227"/>
      <c r="G11" s="227"/>
      <c r="H11" s="56"/>
      <c r="I11" s="69"/>
      <c r="K11" s="106"/>
      <c r="M11" s="51"/>
    </row>
    <row r="12" spans="1:14" ht="20.25" customHeight="1" thickBot="1">
      <c r="A12" s="185" t="s">
        <v>81</v>
      </c>
      <c r="B12" s="230" t="s">
        <v>91</v>
      </c>
      <c r="C12" s="230"/>
      <c r="D12" s="230"/>
      <c r="E12" s="230"/>
      <c r="F12" s="230"/>
      <c r="G12" s="230"/>
      <c r="I12" s="26">
        <f>SUM(I13:I16)</f>
        <v>0</v>
      </c>
      <c r="J12" s="26">
        <f>SUM(J13:J16)</f>
        <v>0</v>
      </c>
      <c r="K12" s="106">
        <v>1</v>
      </c>
      <c r="M12" s="107" t="str">
        <f>IF(I12&gt;=0,"OK","ERROR")</f>
        <v>OK</v>
      </c>
      <c r="N12" s="107" t="str">
        <f>IF(J12&gt;=0,"OK","ERROR")</f>
        <v>OK</v>
      </c>
    </row>
    <row r="13" spans="1:14" ht="15.95" customHeight="1" thickTop="1">
      <c r="A13" s="173" t="s">
        <v>82</v>
      </c>
      <c r="B13" s="231" t="s">
        <v>83</v>
      </c>
      <c r="C13" s="231"/>
      <c r="D13" s="231"/>
      <c r="E13" s="231"/>
      <c r="F13" s="231"/>
      <c r="G13" s="231"/>
      <c r="I13" s="179"/>
      <c r="J13" s="16"/>
      <c r="K13" s="106">
        <v>2</v>
      </c>
      <c r="N13" s="107" t="str">
        <f>IF(AND(J13&lt;=J12,J13&gt;=0),"OK","ERROR")</f>
        <v>OK</v>
      </c>
    </row>
    <row r="14" spans="1:14" ht="15.95" customHeight="1">
      <c r="A14" s="173" t="s">
        <v>84</v>
      </c>
      <c r="B14" s="231" t="s">
        <v>85</v>
      </c>
      <c r="C14" s="231"/>
      <c r="D14" s="231"/>
      <c r="E14" s="231"/>
      <c r="F14" s="231"/>
      <c r="G14" s="231"/>
      <c r="I14" s="16"/>
      <c r="J14" s="16"/>
      <c r="K14" s="106">
        <v>3</v>
      </c>
      <c r="M14" s="107" t="str">
        <f>IF(AND(I14&lt;=I12,I14&gt;=0),"OK","ERROR")</f>
        <v>OK</v>
      </c>
      <c r="N14" s="107" t="str">
        <f>IF(AND(J14&lt;=J12,J14&gt;=0),"OK","ERROR")</f>
        <v>OK</v>
      </c>
    </row>
    <row r="15" spans="1:14" ht="15.95" customHeight="1">
      <c r="A15" s="173" t="s">
        <v>86</v>
      </c>
      <c r="B15" s="231" t="s">
        <v>94</v>
      </c>
      <c r="C15" s="231"/>
      <c r="D15" s="231"/>
      <c r="E15" s="231"/>
      <c r="F15" s="231"/>
      <c r="G15" s="231"/>
      <c r="I15" s="16"/>
      <c r="J15" s="16"/>
      <c r="K15" s="106">
        <v>4</v>
      </c>
      <c r="M15" s="107" t="str">
        <f>IF(AND(I15&lt;=I12,I15&gt;=0),"OK","ERROR")</f>
        <v>OK</v>
      </c>
      <c r="N15" s="107" t="str">
        <f>IF(AND(J15&lt;=J12,J15&gt;=0),"OK","ERROR")</f>
        <v>OK</v>
      </c>
    </row>
    <row r="16" spans="1:14" ht="15.95" customHeight="1">
      <c r="A16" s="173" t="s">
        <v>87</v>
      </c>
      <c r="B16" s="231" t="s">
        <v>88</v>
      </c>
      <c r="C16" s="231"/>
      <c r="D16" s="231"/>
      <c r="E16" s="231"/>
      <c r="F16" s="231"/>
      <c r="G16" s="231"/>
      <c r="I16" s="16"/>
      <c r="J16" s="16"/>
      <c r="K16" s="106">
        <v>5</v>
      </c>
      <c r="M16" s="107" t="str">
        <f>IF(AND(I16&lt;=I12,I16&gt;=0),"OK","ERROR")</f>
        <v>OK</v>
      </c>
      <c r="N16" s="107" t="str">
        <f>IF(AND(J16&lt;=J12,J16&gt;=0),"OK","ERROR")</f>
        <v>OK</v>
      </c>
    </row>
    <row r="17" spans="1:14" s="4" customFormat="1" ht="6" customHeight="1">
      <c r="A17" s="183"/>
      <c r="B17" s="228"/>
      <c r="C17" s="228"/>
      <c r="D17" s="228"/>
      <c r="E17" s="228"/>
      <c r="F17" s="228"/>
      <c r="G17" s="228"/>
      <c r="H17" s="9"/>
      <c r="I17" s="166"/>
      <c r="J17" s="167"/>
      <c r="K17" s="6"/>
      <c r="L17" s="125"/>
      <c r="M17" s="6"/>
    </row>
    <row r="18" spans="1:14" ht="24.75" customHeight="1">
      <c r="A18" s="185">
        <v>2</v>
      </c>
      <c r="B18" s="230" t="s">
        <v>92</v>
      </c>
      <c r="C18" s="230"/>
      <c r="D18" s="230"/>
      <c r="E18" s="230"/>
      <c r="F18" s="230"/>
      <c r="G18" s="230"/>
      <c r="I18" s="16"/>
      <c r="J18" s="16"/>
      <c r="K18" s="184">
        <v>6</v>
      </c>
      <c r="M18" s="107" t="str">
        <f>IF(I18&gt;=0,"OK","ERROR")</f>
        <v>OK</v>
      </c>
      <c r="N18" s="107" t="str">
        <f>IF(J18&gt;=0,"OK","ERROR")</f>
        <v>OK</v>
      </c>
    </row>
    <row r="19" spans="1:14" s="4" customFormat="1" ht="6" customHeight="1">
      <c r="A19" s="183"/>
      <c r="B19" s="228"/>
      <c r="C19" s="228"/>
      <c r="D19" s="228"/>
      <c r="E19" s="228"/>
      <c r="F19" s="228"/>
      <c r="G19" s="228"/>
      <c r="H19" s="9"/>
      <c r="I19" s="166"/>
      <c r="J19" s="167"/>
      <c r="K19" s="6"/>
      <c r="L19" s="125"/>
      <c r="M19" s="6"/>
    </row>
    <row r="20" spans="1:14" ht="24.75" customHeight="1">
      <c r="A20" s="185">
        <v>3</v>
      </c>
      <c r="B20" s="230" t="s">
        <v>93</v>
      </c>
      <c r="C20" s="230"/>
      <c r="D20" s="230"/>
      <c r="E20" s="230"/>
      <c r="F20" s="230"/>
      <c r="G20" s="230"/>
      <c r="I20" s="16"/>
      <c r="J20" s="16"/>
      <c r="K20" s="184">
        <v>7</v>
      </c>
      <c r="M20" s="107" t="str">
        <f>IF(I20&gt;=0,"OK","ERROR")</f>
        <v>OK</v>
      </c>
      <c r="N20" s="107" t="str">
        <f>IF(J20&gt;=0,"OK","ERROR")</f>
        <v>OK</v>
      </c>
    </row>
    <row r="21" spans="1:14" s="4" customFormat="1" ht="6" customHeight="1">
      <c r="A21" s="183"/>
      <c r="B21" s="228"/>
      <c r="C21" s="228"/>
      <c r="D21" s="228"/>
      <c r="E21" s="228"/>
      <c r="F21" s="228"/>
      <c r="G21" s="228"/>
      <c r="H21" s="9"/>
      <c r="I21" s="166"/>
      <c r="J21" s="167"/>
      <c r="K21" s="6"/>
      <c r="L21" s="125"/>
      <c r="M21" s="6"/>
    </row>
    <row r="22" spans="1:14" ht="24.75" customHeight="1">
      <c r="A22" s="185">
        <v>4</v>
      </c>
      <c r="B22" s="230" t="s">
        <v>193</v>
      </c>
      <c r="C22" s="230"/>
      <c r="D22" s="230"/>
      <c r="E22" s="230"/>
      <c r="F22" s="230"/>
      <c r="G22" s="230"/>
      <c r="I22" s="16"/>
      <c r="J22" s="16"/>
      <c r="K22" s="184">
        <v>8</v>
      </c>
      <c r="M22" s="107" t="str">
        <f>IF(I22&gt;=0,"OK","ERROR")</f>
        <v>OK</v>
      </c>
      <c r="N22" s="107" t="str">
        <f>IF(J22&gt;=0,"OK","ERROR")</f>
        <v>OK</v>
      </c>
    </row>
    <row r="23" spans="1:14" ht="6" customHeight="1">
      <c r="A23" s="174"/>
      <c r="B23" s="229"/>
      <c r="C23" s="229"/>
      <c r="D23" s="229"/>
      <c r="E23" s="229"/>
      <c r="F23" s="229"/>
      <c r="G23" s="229"/>
      <c r="H23" s="58"/>
      <c r="I23" s="58"/>
      <c r="J23" s="58"/>
      <c r="K23" s="58"/>
      <c r="M23" s="51"/>
    </row>
    <row r="24" spans="1:14" ht="15" customHeight="1">
      <c r="B24" s="23" t="str">
        <f>"Version: "&amp;D29</f>
        <v>Version: 2.01.E0</v>
      </c>
      <c r="K24" s="100" t="s">
        <v>71</v>
      </c>
    </row>
    <row r="26" spans="1:14">
      <c r="A26" s="175"/>
      <c r="B26" s="63"/>
      <c r="C26" s="30" t="s">
        <v>33</v>
      </c>
      <c r="D26" s="18" t="str">
        <f>J2</f>
        <v>XXXXXX</v>
      </c>
      <c r="G26" s="76" t="s">
        <v>115</v>
      </c>
      <c r="I26" s="107" t="str">
        <f>IF(I12&gt;0,IF(AND(I20&gt;0,I22&gt;0),"OK","ERROR"),"OK")</f>
        <v>OK</v>
      </c>
      <c r="J26" s="107" t="str">
        <f>IF(J12&gt;0,IF(AND(J20&gt;0,J22&gt;0),"OK","ERROR"),"OK")</f>
        <v>OK</v>
      </c>
    </row>
    <row r="27" spans="1:14">
      <c r="A27" s="176"/>
      <c r="B27" s="10"/>
      <c r="C27" s="6"/>
      <c r="D27" s="64" t="str">
        <f>J1</f>
        <v>C_CVA</v>
      </c>
    </row>
    <row r="28" spans="1:14">
      <c r="A28" s="176"/>
      <c r="B28" s="10"/>
      <c r="C28" s="6"/>
      <c r="D28" s="64" t="str">
        <f>J3</f>
        <v>DD.MM.YYYY</v>
      </c>
    </row>
    <row r="29" spans="1:14">
      <c r="A29" s="176"/>
      <c r="B29" s="10"/>
      <c r="C29" s="6"/>
      <c r="D29" s="22" t="s">
        <v>113</v>
      </c>
    </row>
    <row r="30" spans="1:14">
      <c r="A30" s="176"/>
      <c r="B30" s="10"/>
      <c r="C30" s="6"/>
      <c r="D30" s="7" t="str">
        <f>I10</f>
        <v>col. 01</v>
      </c>
    </row>
    <row r="31" spans="1:14">
      <c r="A31" s="177"/>
      <c r="B31" s="65"/>
      <c r="C31" s="9"/>
      <c r="D31" s="50">
        <f>COUNTIF(I12:N26,"ERROR")</f>
        <v>0</v>
      </c>
    </row>
    <row r="32" spans="1:14">
      <c r="A32" s="178"/>
      <c r="B32" s="10"/>
      <c r="C32" s="8"/>
      <c r="D32" s="6"/>
    </row>
    <row r="33" spans="1:4">
      <c r="A33" s="178"/>
      <c r="B33" s="66">
        <f>COUNTIF(L11:L24,"WARNUNG")</f>
        <v>0</v>
      </c>
      <c r="C33" s="8"/>
      <c r="D33" s="6"/>
    </row>
  </sheetData>
  <sheetProtection sheet="1" objects="1"/>
  <mergeCells count="13">
    <mergeCell ref="B11:G11"/>
    <mergeCell ref="B17:G17"/>
    <mergeCell ref="B19:G19"/>
    <mergeCell ref="B21:G21"/>
    <mergeCell ref="B23:G23"/>
    <mergeCell ref="B12:G12"/>
    <mergeCell ref="B18:G18"/>
    <mergeCell ref="B20:G20"/>
    <mergeCell ref="B22:G22"/>
    <mergeCell ref="B13:G13"/>
    <mergeCell ref="B14:G14"/>
    <mergeCell ref="B15:G15"/>
    <mergeCell ref="B16:G16"/>
  </mergeCells>
  <printOptions gridLinesSet="0"/>
  <pageMargins left="0.39370078740157483" right="0.39370078740157483" top="0.39370078740157483" bottom="0.39370078740157483" header="0.31496062992125984" footer="0.31496062992125984"/>
  <pageSetup paperSize="9" scale="59" fitToHeight="2" pageOrder="overThenDown" orientation="portrait" horizontalDpi="1200" verticalDpi="1200" r:id="rId1"/>
  <headerFooter alignWithMargins="0">
    <oddFooter>&amp;L&amp;"Arial,Fett"SNB Confidential&amp;C&amp;D&amp;RPage &amp;P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_x00fc_rzel xmlns="5f0592f7-ddc3-4725-828f-13a4b1adedb7">C_SR_Exc</K_x00fc_rzel>
    <ZIP_x0020_Anzeige xmlns="a51d903e-b287-4697-a864-dff44a858ca1">false</ZIP_x0020_Anzeige>
    <Titel xmlns="5f0592f7-ddc3-4725-828f-13a4b1adedb7">C_CRSEC, C_OPR, C_SETT, C_CVA</Titel>
    <PublikationBis xmlns="5f0592f7-ddc3-4725-828f-13a4b1adedb7" xsi:nil="true"/>
    <In_x0020_Arbeit xmlns="5f0592f7-ddc3-4725-828f-13a4b1adedb7">in Arbeit</In_x0020_Arbeit>
    <Sprache xmlns="5f0592f7-ddc3-4725-828f-13a4b1adedb7">en</Sprache>
    <Beschreibung xmlns="5f0592f7-ddc3-4725-828f-13a4b1adedb7">Release</Beschreibung>
    <Version0 xmlns="5f0592f7-ddc3-4725-828f-13a4b1adedb7" xsi:nil="true"/>
    <Sortierung xmlns="5f0592f7-ddc3-4725-828f-13a4b1adedb7">4</Sortierung>
    <Beschreibung0 xmlns="5f0592f7-ddc3-4725-828f-13a4b1adedb7">&lt;div&gt;&lt;/div&gt;</Beschreibung0>
    <Beschreibung1 xmlns="5f0592f7-ddc3-4725-828f-13a4b1adedb7">forms</Beschreibung1>
    <PublikationVon xmlns="5f0592f7-ddc3-4725-828f-13a4b1adedb7" xsi:nil="true"/>
    <zuArchivieren xmlns="a51d903e-b287-4697-a864-dff44a858ca1">no</zuArchivieren>
    <G_x00fc_ltigkeitsdatum xmlns="5f0592f7-ddc3-4725-828f-13a4b1adedb7">2019-12-30T23:00:00+00:00</G_x00fc_ltigkeitsdatum>
    <G_x00fc_ltigkeitsdatumBis xmlns="5f0592f7-ddc3-4725-828f-13a4b1adedb7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D2F1A9EF0CD26458704E34F920B1F40" ma:contentTypeVersion="5" ma:contentTypeDescription="Create a new document." ma:contentTypeScope="" ma:versionID="0792e8a586ddfe9d8de8e6b9d549302b">
  <xsd:schema xmlns:xsd="http://www.w3.org/2001/XMLSchema" xmlns:xs="http://www.w3.org/2001/XMLSchema" xmlns:p="http://schemas.microsoft.com/office/2006/metadata/properties" xmlns:ns2="5f0592f7-ddc3-4725-828f-13a4b1adedb7" xmlns:ns3="a51d903e-b287-4697-a864-dff44a858ca1" targetNamespace="http://schemas.microsoft.com/office/2006/metadata/properties" ma:root="true" ma:fieldsID="93b2a3446a8c8c6f55bcb526012c595e" ns2:_="" ns3:_="">
    <xsd:import namespace="5f0592f7-ddc3-4725-828f-13a4b1adedb7"/>
    <xsd:import namespace="a51d903e-b287-4697-a864-dff44a858ca1"/>
    <xsd:element name="properties">
      <xsd:complexType>
        <xsd:sequence>
          <xsd:element name="documentManagement">
            <xsd:complexType>
              <xsd:all>
                <xsd:element ref="ns2:K_x00fc_rzel" minOccurs="0"/>
                <xsd:element ref="ns2:Titel" minOccurs="0"/>
                <xsd:element ref="ns2:Beschreibung1" minOccurs="0"/>
                <xsd:element ref="ns2:Beschreibung" minOccurs="0"/>
                <xsd:element ref="ns2:Sprache" minOccurs="0"/>
                <xsd:element ref="ns2:G_x00fc_ltigkeitsdatum" minOccurs="0"/>
                <xsd:element ref="ns2:G_x00fc_ltigkeitsdatumBis" minOccurs="0"/>
                <xsd:element ref="ns2:Sortierung" minOccurs="0"/>
                <xsd:element ref="ns2:PublikationVon" minOccurs="0"/>
                <xsd:element ref="ns2:PublikationBis" minOccurs="0"/>
                <xsd:element ref="ns2:Beschreibung0" minOccurs="0"/>
                <xsd:element ref="ns2:Version0" minOccurs="0"/>
                <xsd:element ref="ns2:In_x0020_Arbeit" minOccurs="0"/>
                <xsd:element ref="ns3:zuArchivieren" minOccurs="0"/>
                <xsd:element ref="ns3:ZIP_x0020_Anzeig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0592f7-ddc3-4725-828f-13a4b1adedb7" elementFormDefault="qualified">
    <xsd:import namespace="http://schemas.microsoft.com/office/2006/documentManagement/types"/>
    <xsd:import namespace="http://schemas.microsoft.com/office/infopath/2007/PartnerControls"/>
    <xsd:element name="K_x00fc_rzel" ma:index="1" nillable="true" ma:displayName="Kürzel" ma:internalName="K_x00fc_rzel">
      <xsd:simpleType>
        <xsd:restriction base="dms:Text">
          <xsd:maxLength value="255"/>
        </xsd:restriction>
      </xsd:simpleType>
    </xsd:element>
    <xsd:element name="Titel" ma:index="2" nillable="true" ma:displayName="Titel" ma:internalName="Titel">
      <xsd:simpleType>
        <xsd:restriction base="dms:Text">
          <xsd:maxLength value="255"/>
        </xsd:restriction>
      </xsd:simpleType>
    </xsd:element>
    <xsd:element name="Beschreibung1" ma:index="3" nillable="true" ma:displayName="Kategorie" ma:format="Dropdown" ma:indexed="true" ma:internalName="Beschreibung1">
      <xsd:simpleType>
        <xsd:union memberTypes="dms:Text">
          <xsd:simpleType>
            <xsd:restriction base="dms:Choice">
              <xsd:enumeration value="forms"/>
              <xsd:enumeration value="XML-scheme"/>
              <xsd:enumeration value="form title"/>
              <xsd:enumeration value="guidelines"/>
              <xsd:enumeration value="letter"/>
              <xsd:enumeration value="others"/>
              <xsd:enumeration value="regulations"/>
              <xsd:enumeration value="release"/>
              <xsd:enumeration value="validation rules"/>
            </xsd:restriction>
          </xsd:simpleType>
        </xsd:union>
      </xsd:simpleType>
    </xsd:element>
    <xsd:element name="Beschreibung" ma:index="4" nillable="true" ma:displayName="Version/Release" ma:default="Release" ma:format="Dropdown" ma:internalName="Beschreibung">
      <xsd:simpleType>
        <xsd:restriction base="dms:Choice">
          <xsd:enumeration value="Version"/>
          <xsd:enumeration value="no Version available"/>
          <xsd:enumeration value="Release"/>
        </xsd:restriction>
      </xsd:simpleType>
    </xsd:element>
    <xsd:element name="Sprache" ma:index="5" nillable="true" ma:displayName="Sprache" ma:default="de" ma:format="Dropdown" ma:internalName="Sprache">
      <xsd:simpleType>
        <xsd:union memberTypes="dms:Text">
          <xsd:simpleType>
            <xsd:restriction base="dms:Choice">
              <xsd:enumeration value="de"/>
              <xsd:enumeration value="fr"/>
              <xsd:enumeration value="en"/>
            </xsd:restriction>
          </xsd:simpleType>
        </xsd:union>
      </xsd:simpleType>
    </xsd:element>
    <xsd:element name="G_x00fc_ltigkeitsdatum" ma:index="6" nillable="true" ma:displayName="DatumVon" ma:description="Gültigkeitsdatum von" ma:format="DateOnly" ma:internalName="G_x00fc_ltigkeitsdatum" ma:readOnly="false">
      <xsd:simpleType>
        <xsd:restriction base="dms:DateTime"/>
      </xsd:simpleType>
    </xsd:element>
    <xsd:element name="G_x00fc_ltigkeitsdatumBis" ma:index="7" nillable="true" ma:displayName="DatumBis" ma:description="Gültigkeitsdatum bis (leer für unbestimmt)" ma:format="DateOnly" ma:internalName="G_x00fc_ltigkeitsdatumBis">
      <xsd:simpleType>
        <xsd:restriction base="dms:DateTime"/>
      </xsd:simpleType>
    </xsd:element>
    <xsd:element name="Sortierung" ma:index="8" nillable="true" ma:displayName="Sortierung" ma:description="0 = Automatische Sortierung (alphabetisch nach Kürzel)" ma:internalName="Sortierung">
      <xsd:simpleType>
        <xsd:restriction base="dms:Number">
          <xsd:maxInclusive value="9999"/>
          <xsd:minInclusive value="0"/>
        </xsd:restriction>
      </xsd:simpleType>
    </xsd:element>
    <xsd:element name="PublikationVon" ma:index="9" nillable="true" ma:displayName="PublikationVon" ma:description="Bitte nicht editieren. Wird für die Release-Zips automatisch gesetzt bei deren Erstellung." ma:format="DateOnly" ma:internalName="PublikationVon">
      <xsd:simpleType>
        <xsd:restriction base="dms:DateTime"/>
      </xsd:simpleType>
    </xsd:element>
    <xsd:element name="PublikationBis" ma:index="10" nillable="true" ma:displayName="PublikationBis" ma:description="Bitte nicht editieren. Wird für die Release-Zips automatisch gesetzt bei deren Erstellung." ma:format="DateOnly" ma:internalName="PublikationBis">
      <xsd:simpleType>
        <xsd:restriction base="dms:DateTime"/>
      </xsd:simpleType>
    </xsd:element>
    <xsd:element name="Beschreibung0" ma:index="11" nillable="true" ma:displayName="Beschreibung" ma:internalName="Beschreibung0">
      <xsd:simpleType>
        <xsd:restriction base="dms:Note">
          <xsd:maxLength value="255"/>
        </xsd:restriction>
      </xsd:simpleType>
    </xsd:element>
    <xsd:element name="Version0" ma:index="12" nillable="true" ma:displayName="VersionIntern" ma:description="DO NOT enter or change any data. It is used for release zip files internally." ma:indexed="true" ma:internalName="Version0">
      <xsd:simpleType>
        <xsd:restriction base="dms:Text">
          <xsd:maxLength value="255"/>
        </xsd:restriction>
      </xsd:simpleType>
    </xsd:element>
    <xsd:element name="In_x0020_Arbeit" ma:index="22" nillable="true" ma:displayName="Status" ma:default="in Arbeit" ma:format="RadioButtons" ma:internalName="In_x0020_Arbeit">
      <xsd:simpleType>
        <xsd:union memberTypes="dms:Text">
          <xsd:simpleType>
            <xsd:restriction base="dms:Choice">
              <xsd:enumeration value="in Arbeit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1d903e-b287-4697-a864-dff44a858ca1" elementFormDefault="qualified">
    <xsd:import namespace="http://schemas.microsoft.com/office/2006/documentManagement/types"/>
    <xsd:import namespace="http://schemas.microsoft.com/office/infopath/2007/PartnerControls"/>
    <xsd:element name="zuArchivieren" ma:index="23" nillable="true" ma:displayName="zu archivieren" ma:default="no" ma:format="Dropdown" ma:indexed="true" ma:internalName="zuArchivieren">
      <xsd:simpleType>
        <xsd:restriction base="dms:Choice">
          <xsd:enumeration value="yes"/>
          <xsd:enumeration value="no"/>
        </xsd:restriction>
      </xsd:simpleType>
    </xsd:element>
    <xsd:element name="ZIP_x0020_Anzeige" ma:index="24" nillable="true" ma:displayName="ZIP Anzeige unterdrücken" ma:default="0" ma:internalName="ZIP_x0020_Anzeig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6F036DB-21F1-48A4-AEE7-0F1BA038513B}">
  <ds:schemaRefs>
    <ds:schemaRef ds:uri="http://purl.org/dc/dcmitype/"/>
    <ds:schemaRef ds:uri="http://schemas.microsoft.com/office/2006/documentManagement/types"/>
    <ds:schemaRef ds:uri="http://purl.org/dc/terms/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a51d903e-b287-4697-a864-dff44a858ca1"/>
    <ds:schemaRef ds:uri="http://schemas.microsoft.com/office/infopath/2007/PartnerControls"/>
    <ds:schemaRef ds:uri="5f0592f7-ddc3-4725-828f-13a4b1adedb7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7BF5680F-6602-4AA8-9ED5-C80C4E84B0C0}"/>
</file>

<file path=customXml/itemProps3.xml><?xml version="1.0" encoding="utf-8"?>
<ds:datastoreItem xmlns:ds="http://schemas.openxmlformats.org/officeDocument/2006/customXml" ds:itemID="{29AFACFB-C925-44FB-ABE2-A03F879C8A55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9CD5A4F3-DFE2-4A7D-A4E2-75CB2029B10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7</vt:i4>
      </vt:variant>
    </vt:vector>
  </HeadingPairs>
  <TitlesOfParts>
    <vt:vector size="12" baseType="lpstr">
      <vt:lpstr>Delivery note</vt:lpstr>
      <vt:lpstr>C_CRSEC.MELD</vt:lpstr>
      <vt:lpstr>C_OPR.MELD</vt:lpstr>
      <vt:lpstr>C_SETT.MELD</vt:lpstr>
      <vt:lpstr>C_CVA.MELD</vt:lpstr>
      <vt:lpstr>C_CRSEC.MELD!Druckbereich</vt:lpstr>
      <vt:lpstr>C_CVA.MELD!Druckbereich</vt:lpstr>
      <vt:lpstr>C_OPR.MELD!Druckbereich</vt:lpstr>
      <vt:lpstr>C_SETT.MELD!Druckbereich</vt:lpstr>
      <vt:lpstr>'Delivery note'!Druckbereich</vt:lpstr>
      <vt:lpstr>P_Subtitle</vt:lpstr>
      <vt:lpstr>P_Title</vt:lpstr>
    </vt:vector>
  </TitlesOfParts>
  <Company>SNB BNS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C_SR</dc:title>
  <dc:subject>survey documents</dc:subject>
  <dc:creator>SNB BNS</dc:creator>
  <cp:keywords>SNB, BNS, statistics, surveys, survey documents</cp:keywords>
  <cp:lastModifiedBy>Herzog Monika</cp:lastModifiedBy>
  <cp:lastPrinted>2014-05-21T14:36:35Z</cp:lastPrinted>
  <dcterms:created xsi:type="dcterms:W3CDTF">2003-09-24T12:46:20Z</dcterms:created>
  <dcterms:modified xsi:type="dcterms:W3CDTF">2019-03-07T09:54:52Z</dcterms:modified>
  <cp:category>survey documents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atum bis">
    <vt:lpwstr/>
  </property>
  <property fmtid="{D5CDD505-2E9C-101B-9397-08002B2CF9AE}" pid="3" name="EmailTo">
    <vt:lpwstr/>
  </property>
  <property fmtid="{D5CDD505-2E9C-101B-9397-08002B2CF9AE}" pid="4" name="EmailFrom0">
    <vt:lpwstr/>
  </property>
  <property fmtid="{D5CDD505-2E9C-101B-9397-08002B2CF9AE}" pid="5" name="EmailHeaders">
    <vt:lpwstr/>
  </property>
  <property fmtid="{D5CDD505-2E9C-101B-9397-08002B2CF9AE}" pid="6" name="Datum von">
    <vt:lpwstr/>
  </property>
  <property fmtid="{D5CDD505-2E9C-101B-9397-08002B2CF9AE}" pid="7" name="EmailFrom">
    <vt:lpwstr/>
  </property>
  <property fmtid="{D5CDD505-2E9C-101B-9397-08002B2CF9AE}" pid="8" name="EmailOriginalSubject">
    <vt:lpwstr/>
  </property>
  <property fmtid="{D5CDD505-2E9C-101B-9397-08002B2CF9AE}" pid="9" name="zuständig">
    <vt:lpwstr/>
  </property>
  <property fmtid="{D5CDD505-2E9C-101B-9397-08002B2CF9AE}" pid="10" name="EmailDate">
    <vt:lpwstr/>
  </property>
  <property fmtid="{D5CDD505-2E9C-101B-9397-08002B2CF9AE}" pid="11" name="EmailSubject">
    <vt:lpwstr/>
  </property>
  <property fmtid="{D5CDD505-2E9C-101B-9397-08002B2CF9AE}" pid="12" name="Kommentar">
    <vt:lpwstr/>
  </property>
  <property fmtid="{D5CDD505-2E9C-101B-9397-08002B2CF9AE}" pid="13" name="Status">
    <vt:lpwstr>neu</vt:lpwstr>
  </property>
  <property fmtid="{D5CDD505-2E9C-101B-9397-08002B2CF9AE}" pid="14" name="ContentTypeId">
    <vt:lpwstr>0x0101007D2F1A9EF0CD26458704E34F920B1F40</vt:lpwstr>
  </property>
</Properties>
</file>